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5C5B629C-826C-4181-B997-458E38341C24}" xr6:coauthVersionLast="47" xr6:coauthVersionMax="47" xr10:uidLastSave="{00000000-0000-0000-0000-000000000000}"/>
  <workbookProtection workbookAlgorithmName="SHA-512" workbookHashValue="3CX4MtH8hHVZkzlTBvKyZz39qhpvq10ecq5IF6Lms8n7ZdF36l5jxslBsPrwFcgfXy0hsdTtZlbXSYEjX03ASw==" workbookSaltValue="qKAQh6Tm6skI+QqmSXeEqg==" workbookSpinCount="100000" lockStructure="1"/>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dXdata!$A$16:$AH$113</definedName>
    <definedName name="DATA" localSheetId="3">'dXdata - Annual'!$F$12:$I$46</definedName>
    <definedName name="DATA" localSheetId="2">'dXdata - Monthly'!$F$12:$CY$46</definedName>
    <definedName name="DATES" localSheetId="5">dXdata!$A$16:$A$113</definedName>
    <definedName name="DATES" localSheetId="3">'dXdata - Annual'!$F$12:$I$12</definedName>
    <definedName name="DATES" localSheetId="2">'dXdata - Monthly'!$F$12:$CY$12</definedName>
    <definedName name="IDS" localSheetId="5">dXdata!$B$7:$AH$7</definedName>
    <definedName name="IDS" localSheetId="3">'dXdata - Annual'!$B$7:$AH$7</definedName>
    <definedName name="IDS" localSheetId="2">'dXdata - Monthly'!$B$7:$AH$7</definedName>
    <definedName name="OBS" localSheetId="5">dXdata!$B$16:$AH$113</definedName>
    <definedName name="OBS" localSheetId="3">'dXdata - Annual'!$F$13:$I$46</definedName>
    <definedName name="OBS" localSheetId="2">'dXdata - Monthly'!$F$13:$CY$46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 i="1" l="1"/>
  <c r="T7" i="1"/>
  <c r="T5" i="1"/>
  <c r="U5" i="1"/>
  <c r="T6" i="1"/>
  <c r="U6" i="1"/>
  <c r="T8" i="1"/>
  <c r="U8" i="1"/>
  <c r="T9" i="1"/>
  <c r="U9" i="1"/>
  <c r="T10" i="1"/>
  <c r="U10" i="1"/>
  <c r="T11" i="1"/>
  <c r="U11" i="1"/>
  <c r="T12" i="1"/>
  <c r="U12" i="1"/>
  <c r="T14" i="1"/>
  <c r="U14" i="1"/>
  <c r="T15" i="1"/>
  <c r="U15" i="1"/>
  <c r="T17" i="1"/>
  <c r="U17" i="1"/>
  <c r="T18" i="1"/>
  <c r="U18" i="1"/>
  <c r="T19" i="1"/>
  <c r="U19" i="1"/>
  <c r="T20" i="1"/>
  <c r="U20" i="1"/>
  <c r="T21" i="1"/>
  <c r="U21" i="1"/>
  <c r="T22" i="1"/>
  <c r="U22" i="1"/>
  <c r="T24" i="1"/>
  <c r="U24" i="1"/>
  <c r="T25" i="1"/>
  <c r="U25" i="1"/>
  <c r="T26" i="1"/>
  <c r="U26" i="1"/>
  <c r="T28" i="1"/>
  <c r="U28" i="1"/>
  <c r="T29" i="1"/>
  <c r="U29" i="1"/>
  <c r="T30" i="1"/>
  <c r="U30" i="1"/>
  <c r="T31" i="1"/>
  <c r="U31" i="1"/>
  <c r="T32" i="1"/>
  <c r="U32" i="1"/>
  <c r="T33" i="1"/>
  <c r="U33" i="1"/>
  <c r="T34" i="1"/>
  <c r="U34" i="1"/>
  <c r="T36" i="1"/>
  <c r="U36" i="1"/>
  <c r="T37" i="1"/>
  <c r="U37" i="1"/>
  <c r="T38" i="1"/>
  <c r="U38" i="1"/>
  <c r="T39" i="1"/>
  <c r="U39" i="1"/>
  <c r="S5" i="1"/>
  <c r="J5" i="1"/>
  <c r="K5" i="1"/>
  <c r="L5" i="1"/>
  <c r="M5" i="1"/>
  <c r="N5" i="1"/>
  <c r="O5" i="1"/>
  <c r="P5" i="1"/>
  <c r="Q5" i="1"/>
  <c r="R5" i="1"/>
  <c r="J6" i="1"/>
  <c r="K6" i="1"/>
  <c r="L6" i="1"/>
  <c r="M6" i="1"/>
  <c r="N6" i="1"/>
  <c r="O6" i="1"/>
  <c r="P6" i="1"/>
  <c r="Q6" i="1"/>
  <c r="R6" i="1"/>
  <c r="S6" i="1"/>
  <c r="J7" i="1"/>
  <c r="K7" i="1"/>
  <c r="L7" i="1"/>
  <c r="M7" i="1"/>
  <c r="N7" i="1"/>
  <c r="O7" i="1"/>
  <c r="P7" i="1"/>
  <c r="Q7" i="1"/>
  <c r="R7" i="1"/>
  <c r="S7" i="1"/>
  <c r="J8" i="1"/>
  <c r="K8" i="1"/>
  <c r="L8" i="1"/>
  <c r="M8" i="1"/>
  <c r="N8" i="1"/>
  <c r="O8" i="1"/>
  <c r="P8" i="1"/>
  <c r="Q8" i="1"/>
  <c r="R8" i="1"/>
  <c r="S8" i="1"/>
  <c r="J9" i="1"/>
  <c r="K9" i="1"/>
  <c r="L9" i="1"/>
  <c r="M9" i="1"/>
  <c r="N9" i="1"/>
  <c r="O9" i="1"/>
  <c r="P9" i="1"/>
  <c r="Q9" i="1"/>
  <c r="R9" i="1"/>
  <c r="S9" i="1"/>
  <c r="J10" i="1"/>
  <c r="K10" i="1"/>
  <c r="L10" i="1"/>
  <c r="M10" i="1"/>
  <c r="N10" i="1"/>
  <c r="O10" i="1"/>
  <c r="P10" i="1"/>
  <c r="Q10" i="1"/>
  <c r="R10" i="1"/>
  <c r="S10" i="1"/>
  <c r="J11" i="1"/>
  <c r="K11" i="1"/>
  <c r="L11" i="1"/>
  <c r="M11" i="1"/>
  <c r="N11" i="1"/>
  <c r="O11" i="1"/>
  <c r="P11" i="1"/>
  <c r="Q11" i="1"/>
  <c r="R11" i="1"/>
  <c r="S11" i="1"/>
  <c r="J12" i="1"/>
  <c r="K12" i="1"/>
  <c r="L12" i="1"/>
  <c r="M12" i="1"/>
  <c r="N12" i="1"/>
  <c r="O12" i="1"/>
  <c r="P12" i="1"/>
  <c r="Q12" i="1"/>
  <c r="R12" i="1"/>
  <c r="S12" i="1"/>
  <c r="Q36" i="1"/>
  <c r="R36" i="1"/>
  <c r="S36" i="1"/>
  <c r="Q37" i="1"/>
  <c r="R37" i="1"/>
  <c r="S37" i="1"/>
  <c r="Q38" i="1"/>
  <c r="R38" i="1"/>
  <c r="S38" i="1"/>
  <c r="Q39" i="1"/>
  <c r="R39" i="1"/>
  <c r="S39" i="1"/>
  <c r="Q28" i="1"/>
  <c r="R28" i="1"/>
  <c r="S28" i="1"/>
  <c r="Q29" i="1"/>
  <c r="R29" i="1"/>
  <c r="S29" i="1"/>
  <c r="Q30" i="1"/>
  <c r="R30" i="1"/>
  <c r="S30" i="1"/>
  <c r="Q31" i="1"/>
  <c r="R31" i="1"/>
  <c r="S31" i="1"/>
  <c r="Q32" i="1"/>
  <c r="R32" i="1"/>
  <c r="S32" i="1"/>
  <c r="Q33" i="1"/>
  <c r="R33" i="1"/>
  <c r="S33" i="1"/>
  <c r="Q34" i="1"/>
  <c r="R34" i="1"/>
  <c r="S34" i="1"/>
  <c r="Q24" i="1"/>
  <c r="R24" i="1"/>
  <c r="S24" i="1"/>
  <c r="Q25" i="1"/>
  <c r="R25" i="1"/>
  <c r="S25" i="1"/>
  <c r="Q26" i="1"/>
  <c r="R26" i="1"/>
  <c r="S26" i="1"/>
  <c r="Q17" i="1"/>
  <c r="R17" i="1"/>
  <c r="S17" i="1"/>
  <c r="Q18" i="1"/>
  <c r="R18" i="1"/>
  <c r="S18" i="1"/>
  <c r="Q19" i="1"/>
  <c r="R19" i="1"/>
  <c r="S19" i="1"/>
  <c r="Q20" i="1"/>
  <c r="R20" i="1"/>
  <c r="S20" i="1"/>
  <c r="Q21" i="1"/>
  <c r="R21" i="1"/>
  <c r="S21" i="1"/>
  <c r="Q22" i="1"/>
  <c r="R22" i="1"/>
  <c r="S22" i="1"/>
  <c r="Q14" i="1"/>
  <c r="R14" i="1"/>
  <c r="S14" i="1"/>
  <c r="Q15" i="1"/>
  <c r="R15" i="1"/>
  <c r="S15" i="1"/>
  <c r="P14" i="1"/>
  <c r="P15" i="1"/>
  <c r="P17" i="1"/>
  <c r="P18" i="1"/>
  <c r="P19" i="1"/>
  <c r="P20" i="1"/>
  <c r="P21" i="1"/>
  <c r="P22" i="1"/>
  <c r="P24" i="1"/>
  <c r="P25" i="1"/>
  <c r="P26" i="1"/>
  <c r="P28" i="1"/>
  <c r="P29" i="1"/>
  <c r="P30" i="1"/>
  <c r="P31" i="1"/>
  <c r="P32" i="1"/>
  <c r="P33" i="1"/>
  <c r="P34" i="1"/>
  <c r="P36" i="1"/>
  <c r="P37" i="1"/>
  <c r="P38" i="1"/>
  <c r="P39" i="1"/>
  <c r="O14" i="1"/>
  <c r="O15" i="1"/>
  <c r="O17" i="1"/>
  <c r="O18" i="1"/>
  <c r="O19" i="1"/>
  <c r="O20" i="1"/>
  <c r="O21" i="1"/>
  <c r="O22" i="1"/>
  <c r="O24" i="1"/>
  <c r="O25" i="1"/>
  <c r="O26" i="1"/>
  <c r="O28" i="1"/>
  <c r="O29" i="1"/>
  <c r="O30" i="1"/>
  <c r="O31" i="1"/>
  <c r="O32" i="1"/>
  <c r="O33" i="1"/>
  <c r="O34" i="1"/>
  <c r="O36" i="1"/>
  <c r="O37" i="1"/>
  <c r="O38" i="1"/>
  <c r="O39" i="1"/>
  <c r="M36" i="1"/>
  <c r="N36" i="1"/>
  <c r="M37" i="1"/>
  <c r="N37" i="1"/>
  <c r="M38" i="1"/>
  <c r="N38" i="1"/>
  <c r="M39" i="1"/>
  <c r="N39" i="1"/>
  <c r="M28" i="1"/>
  <c r="N28" i="1"/>
  <c r="M29" i="1"/>
  <c r="N29" i="1"/>
  <c r="M30" i="1"/>
  <c r="N30" i="1"/>
  <c r="M31" i="1"/>
  <c r="N31" i="1"/>
  <c r="M32" i="1"/>
  <c r="N32" i="1"/>
  <c r="M33" i="1"/>
  <c r="N33" i="1"/>
  <c r="M34" i="1"/>
  <c r="N34" i="1"/>
  <c r="L24" i="1"/>
  <c r="M24" i="1"/>
  <c r="N24" i="1"/>
  <c r="L25" i="1"/>
  <c r="M25" i="1"/>
  <c r="N25" i="1"/>
  <c r="L26" i="1"/>
  <c r="M26" i="1"/>
  <c r="N26" i="1"/>
  <c r="M17" i="1"/>
  <c r="N17" i="1"/>
  <c r="M18" i="1"/>
  <c r="N18" i="1"/>
  <c r="M19" i="1"/>
  <c r="N19" i="1"/>
  <c r="M20" i="1"/>
  <c r="N20" i="1"/>
  <c r="M21" i="1"/>
  <c r="N21" i="1"/>
  <c r="M22" i="1"/>
  <c r="N22" i="1"/>
  <c r="M14" i="1"/>
  <c r="N14" i="1"/>
  <c r="M15" i="1"/>
  <c r="N15" i="1"/>
  <c r="I5" i="1"/>
  <c r="I6" i="1"/>
  <c r="I7" i="1"/>
  <c r="I8" i="1"/>
  <c r="I9" i="1"/>
  <c r="I10" i="1"/>
  <c r="I11" i="1"/>
  <c r="I12" i="1"/>
  <c r="L14" i="1"/>
  <c r="L15" i="1"/>
  <c r="L17" i="1"/>
  <c r="L18" i="1"/>
  <c r="L19" i="1"/>
  <c r="L20" i="1"/>
  <c r="L21" i="1"/>
  <c r="L22" i="1"/>
  <c r="L28" i="1"/>
  <c r="L29" i="1"/>
  <c r="L30" i="1"/>
  <c r="L31" i="1"/>
  <c r="L32" i="1"/>
  <c r="L33" i="1"/>
  <c r="L34" i="1"/>
  <c r="L36" i="1"/>
  <c r="L37" i="1"/>
  <c r="L38" i="1"/>
  <c r="L39" i="1"/>
  <c r="K14" i="1"/>
  <c r="K15" i="1"/>
  <c r="K17" i="1"/>
  <c r="K18" i="1"/>
  <c r="K19" i="1"/>
  <c r="K20" i="1"/>
  <c r="K21" i="1"/>
  <c r="K22" i="1"/>
  <c r="K24" i="1"/>
  <c r="K25" i="1"/>
  <c r="K26" i="1"/>
  <c r="K28" i="1"/>
  <c r="K29" i="1"/>
  <c r="K30" i="1"/>
  <c r="K31" i="1"/>
  <c r="K32" i="1"/>
  <c r="K33" i="1"/>
  <c r="K34" i="1"/>
  <c r="K36" i="1"/>
  <c r="K37" i="1"/>
  <c r="K38" i="1"/>
  <c r="K39" i="1"/>
  <c r="J14" i="1"/>
  <c r="J15" i="1"/>
  <c r="J17" i="1"/>
  <c r="J18" i="1"/>
  <c r="J19" i="1"/>
  <c r="J20" i="1"/>
  <c r="J21" i="1"/>
  <c r="J22" i="1"/>
  <c r="J24" i="1"/>
  <c r="J25" i="1"/>
  <c r="J26" i="1"/>
  <c r="J28" i="1"/>
  <c r="J29" i="1"/>
  <c r="J30" i="1"/>
  <c r="J31" i="1"/>
  <c r="J32" i="1"/>
  <c r="J33" i="1"/>
  <c r="J34" i="1"/>
  <c r="J36" i="1"/>
  <c r="J37" i="1"/>
  <c r="J38" i="1"/>
  <c r="J39" i="1"/>
  <c r="I36" i="1"/>
  <c r="I37" i="1"/>
  <c r="I38" i="1"/>
  <c r="I39" i="1"/>
  <c r="I28" i="1"/>
  <c r="I29" i="1"/>
  <c r="I30" i="1"/>
  <c r="I31" i="1"/>
  <c r="I32" i="1"/>
  <c r="I33" i="1"/>
  <c r="I34" i="1"/>
  <c r="I24" i="1"/>
  <c r="I25" i="1"/>
  <c r="I26" i="1"/>
  <c r="I17" i="1"/>
  <c r="I18" i="1"/>
  <c r="I19" i="1"/>
  <c r="I20" i="1"/>
  <c r="I21" i="1"/>
  <c r="I22" i="1"/>
  <c r="I14" i="1"/>
  <c r="I15" i="1"/>
  <c r="H36" i="1"/>
  <c r="H37" i="1"/>
  <c r="H38" i="1"/>
  <c r="H39" i="1"/>
  <c r="H28" i="1"/>
  <c r="H29" i="1"/>
  <c r="H30" i="1"/>
  <c r="H31" i="1"/>
  <c r="H32" i="1"/>
  <c r="H33" i="1"/>
  <c r="H34" i="1"/>
  <c r="H24" i="1"/>
  <c r="H25" i="1"/>
  <c r="H26" i="1"/>
  <c r="H17" i="1"/>
  <c r="H18" i="1"/>
  <c r="H19" i="1"/>
  <c r="H20" i="1"/>
  <c r="H21" i="1"/>
  <c r="H22" i="1"/>
  <c r="H14" i="1"/>
  <c r="H15" i="1"/>
  <c r="H5" i="1"/>
  <c r="H6" i="1"/>
  <c r="H7" i="1"/>
  <c r="H8" i="1"/>
  <c r="H9" i="1"/>
  <c r="H10" i="1"/>
  <c r="H11" i="1"/>
  <c r="H12" i="1"/>
  <c r="G36" i="1" l="1"/>
  <c r="G37" i="1"/>
  <c r="G38" i="1"/>
  <c r="G28" i="1"/>
  <c r="G29" i="1"/>
  <c r="G24" i="1"/>
  <c r="G20" i="1"/>
  <c r="G8" i="1"/>
  <c r="G9" i="1"/>
  <c r="G10" i="1"/>
  <c r="G11" i="1"/>
  <c r="F36" i="1" l="1"/>
  <c r="F37" i="1"/>
  <c r="F38" i="1"/>
  <c r="F39" i="1"/>
  <c r="G39" i="1"/>
  <c r="F28" i="1"/>
  <c r="F29" i="1"/>
  <c r="F30" i="1"/>
  <c r="G30" i="1"/>
  <c r="F31" i="1"/>
  <c r="G31" i="1"/>
  <c r="F32" i="1"/>
  <c r="G32" i="1"/>
  <c r="F33" i="1"/>
  <c r="G33" i="1"/>
  <c r="F34" i="1"/>
  <c r="G34" i="1"/>
  <c r="F24" i="1"/>
  <c r="F25" i="1"/>
  <c r="G25" i="1"/>
  <c r="F26" i="1"/>
  <c r="G26" i="1"/>
  <c r="F17" i="1"/>
  <c r="G17" i="1"/>
  <c r="F18" i="1"/>
  <c r="G18" i="1"/>
  <c r="F19" i="1"/>
  <c r="G19" i="1"/>
  <c r="F20" i="1"/>
  <c r="F21" i="1"/>
  <c r="G21" i="1"/>
  <c r="F22" i="1"/>
  <c r="G22" i="1"/>
  <c r="F14" i="1"/>
  <c r="G14" i="1"/>
  <c r="F15" i="1"/>
  <c r="G15" i="1"/>
  <c r="F5" i="1"/>
  <c r="G5" i="1"/>
  <c r="F6" i="1"/>
  <c r="G6" i="1"/>
  <c r="F7" i="1"/>
  <c r="G7" i="1"/>
  <c r="F8" i="1"/>
  <c r="F9" i="1"/>
  <c r="F10" i="1"/>
  <c r="F11" i="1"/>
  <c r="F12" i="1"/>
  <c r="G12"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<sst xmlns="http://schemas.openxmlformats.org/spreadsheetml/2006/main" count="654" uniqueCount="265">
  <si>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</si>
  <si>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</si>
  <si>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</si>
  <si>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</si>
  <si>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</si>
  <si>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</si>
  <si>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</si>
  <si>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</si>
  <si>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</si>
  <si>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</si>
  <si>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</si>
  <si>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</si>
  <si>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</si>
  <si>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</si>
  <si>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</si>
  <si>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</si>
  <si>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</si>
  <si>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</si>
  <si>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</si>
  <si>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</si>
  <si>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</si>
  <si>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</si>
  <si>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</si>
  <si>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</si>
  <si>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</si>
  <si>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</si>
  <si>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</si>
  <si>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</si>
  <si>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</si>
  <si>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</si>
  <si>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</si>
  <si>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</si>
  <si>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</si>
  <si>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</si>
  <si>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</si>
  <si>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</si>
  <si>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</si>
  <si>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</si>
  <si>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</si>
  <si>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</si>
  <si>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</si>
  <si>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</si>
  <si>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</si>
  <si>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</si>
  <si>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</si>
  <si>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</si>
  <si>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</si>
  <si>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</si>
  <si>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</si>
  <si>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</si>
  <si>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</si>
  <si>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</si>
  <si>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</si>
  <si>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</si>
  <si>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</si>
  <si>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</si>
  <si>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</si>
  <si>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</si>
  <si>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</si>
  <si>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</si>
  <si>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</si>
  <si>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</si>
  <si>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</si>
  <si>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</si>
  <si>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</si>
  <si>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</si>
  <si>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</si>
  <si>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</si>
  <si>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</si>
  <si>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</si>
  <si>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</si>
  <si>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</si>
  <si>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</si>
  <si>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</si>
  <si>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</si>
  <si>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</si>
  <si>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</si>
  <si>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</si>
  <si>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</si>
  <si>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</si>
  <si>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</si>
  <si>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</si>
  <si>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</si>
  <si>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</si>
  <si>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</si>
  <si>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</si>
  <si>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</si>
  <si>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</si>
  <si>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</si>
  <si>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</si>
  <si>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</si>
  <si>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</si>
  <si>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</si>
  <si>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</si>
  <si>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</si>
  <si>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</si>
  <si>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</si>
  <si>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</si>
  <si>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</si>
  <si>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</si>
  <si>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</si>
  <si>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</si>
  <si>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</si>
  <si>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</si>
  <si>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</si>
  <si>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</si>
  <si>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</si>
  <si>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</si>
  <si>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</si>
  <si>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</si>
  <si>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</si>
  <si>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</si>
  <si>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</si>
  <si>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</si>
  <si>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</si>
  <si>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</si>
  <si>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</si>
  <si>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</si>
  <si>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</si>
  <si>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</si>
  <si>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</si>
  <si>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</si>
  <si>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</si>
  <si>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</si>
  <si>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</si>
  <si>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</si>
  <si>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</si>
  <si>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</si>
  <si>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</si>
  <si>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</si>
  <si>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</si>
  <si>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</si>
  <si>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</si>
  <si>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</si>
  <si>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</si>
  <si>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</si>
  <si>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</si>
  <si>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</si>
  <si>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</si>
  <si>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</si>
  <si>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</si>
  <si>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</si>
  <si>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</si>
  <si>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</si>
  <si>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</si>
  <si>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</si>
  <si>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</si>
  <si>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</si>
  <si>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</si>
  <si>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</si>
  <si>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</si>
  <si>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</si>
  <si>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</si>
  <si>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</si>
  <si>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</si>
  <si>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</si>
  <si>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</si>
  <si>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</si>
  <si>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</si>
  <si>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</si>
  <si>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</si>
  <si>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</si>
  <si>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</si>
  <si>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</si>
  <si>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</si>
  <si>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</si>
  <si>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</si>
  <si>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</si>
  <si>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</si>
  <si>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</si>
  <si>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</si>
  <si>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</si>
  <si>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</si>
  <si>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</si>
  <si>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</si>
  <si>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</si>
  <si>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</si>
  <si>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</si>
  <si>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</si>
  <si>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</si>
  <si>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</si>
  <si>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</si>
  <si>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</si>
  <si>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</si>
  <si>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</si>
  <si>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</si>
  <si>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</si>
  <si>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</si>
  <si>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</si>
  <si>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</si>
  <si>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</si>
  <si>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</si>
  <si>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</si>
  <si>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</si>
  <si>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</si>
  <si>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</si>
  <si>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</si>
  <si>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</si>
  <si>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</si>
  <si>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</si>
  <si>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</si>
  <si>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</si>
  <si>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</si>
  <si>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</si>
  <si>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</si>
  <si>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</si>
  <si>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</si>
  <si>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</si>
  <si>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</si>
  <si>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</si>
  <si>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</si>
  <si>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</si>
  <si>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</si>
  <si>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</si>
  <si>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</si>
  <si>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</si>
  <si>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</si>
  <si>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</si>
  <si>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</si>
  <si>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</si>
  <si>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</si>
  <si>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</si>
  <si>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</si>
  <si>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</si>
  <si>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</si>
  <si>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</si>
  <si>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</si>
  <si>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</si>
  <si>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</si>
  <si>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</si>
  <si>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</si>
  <si>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</si>
  <si>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</si>
  <si>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</si>
  <si>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</si>
  <si>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</si>
  <si>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</si>
  <si>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</si>
  <si>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</si>
  <si>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</si>
  <si>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</si>
  <si>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</si>
  <si>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</si>
  <si>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</si>
  <si>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</si>
  <si>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</si>
  <si>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</si>
  <si>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</si>
  <si>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</si>
  <si>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</si>
  <si>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</si>
  <si>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</si>
  <si>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</si>
  <si>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</si>
  <si>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</si>
  <si>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</si>
  <si>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</si>
  <si>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</si>
  <si>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</si>
  <si>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</si>
  <si>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</si>
  <si>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</si>
  <si>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Updated by Corporate Economics on March 7, 2025</t>
  </si>
  <si>
    <t xml:space="preserve">Note 5. The total values of building permits were updated to reflect the data revision provided by Business Planning &amp; Performance Measurement, The City of Calgary as of March 4, 2025. </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</si>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</sst>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2">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0" fontId="10" fillId="5" borderId="7" xfId="0" applyFont="1" applyFill="1" applyBorder="1" applyAlignment="1">
      <alignment horizontal="left" vertical="center" wrapText="1" indent="1"/>
    </xf>
    <xf numFmtId="0" fontId="10" fillId="9" borderId="7" xfId="0" applyFont="1" applyFill="1" applyBorder="1" applyAlignment="1">
      <alignment horizontal="left" vertical="center" wrapText="1" indent="1"/>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H58"/>
  <sheetViews>
    <sheetView showGridLines="0" showRowColHeaders="0" tabSelected="1" topLeftCell="E1" zoomScale="75" zoomScaleNormal="75" workbookViewId="0">
      <selection activeCell="R6" sqref="R6"/>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101" customWidth="1"/>
    <col min="9" max="21" width="7.85546875" style="101" customWidth="1"/>
    <col min="22" max="22" width="3.5703125" style="13" customWidth="1"/>
    <col min="23" max="34" width="0" style="13" hidden="1" customWidth="1"/>
    <col min="35" max="16384" width="9.140625" style="13" hidden="1"/>
  </cols>
  <sheetData>
    <row r="1" spans="1:22" ht="27" customHeight="1" x14ac:dyDescent="0.3">
      <c r="A1" s="1"/>
      <c r="B1" s="2"/>
      <c r="C1" s="3"/>
      <c r="D1" s="3"/>
      <c r="E1" s="243" t="s">
        <v>264</v>
      </c>
      <c r="F1" s="87"/>
      <c r="G1" s="87"/>
      <c r="H1" s="87"/>
      <c r="I1" s="87"/>
      <c r="J1" s="87"/>
      <c r="K1" s="87"/>
      <c r="L1" s="87"/>
      <c r="M1" s="87"/>
      <c r="N1" s="87"/>
      <c r="O1" s="87"/>
      <c r="P1" s="87"/>
      <c r="Q1" s="87"/>
      <c r="R1" s="87"/>
      <c r="S1" s="87"/>
      <c r="T1" s="87"/>
      <c r="U1" s="87"/>
      <c r="V1" s="8"/>
    </row>
    <row r="2" spans="1:22" ht="33.75" customHeight="1" thickBot="1" x14ac:dyDescent="0.25">
      <c r="A2" s="1"/>
      <c r="B2" s="2"/>
      <c r="C2" s="3"/>
      <c r="D2" s="3"/>
      <c r="E2" s="53" t="s">
        <v>0</v>
      </c>
      <c r="F2" s="87"/>
      <c r="G2" s="88"/>
      <c r="H2" s="88"/>
      <c r="I2" s="87"/>
      <c r="J2" s="142"/>
      <c r="K2" s="142"/>
      <c r="L2" s="142"/>
      <c r="M2" s="142"/>
      <c r="N2" s="142"/>
      <c r="O2" s="142"/>
      <c r="P2" s="142"/>
      <c r="Q2" s="142"/>
      <c r="R2" s="142"/>
      <c r="S2" s="142"/>
      <c r="T2" s="142"/>
      <c r="U2" s="142" t="s">
        <v>262</v>
      </c>
      <c r="V2" s="8"/>
    </row>
    <row r="3" spans="1:22" s="202" customFormat="1" ht="23.25" thickBot="1" x14ac:dyDescent="0.3">
      <c r="A3" s="254"/>
      <c r="B3" s="5" t="s">
        <v>1</v>
      </c>
      <c r="C3" s="6" t="s">
        <v>2</v>
      </c>
      <c r="D3" s="7" t="s">
        <v>3</v>
      </c>
      <c r="E3" s="55" t="s">
        <v>4</v>
      </c>
      <c r="F3" s="139">
        <v>2023</v>
      </c>
      <c r="G3" s="139">
        <v>2024</v>
      </c>
      <c r="H3" s="140">
        <v>45292</v>
      </c>
      <c r="I3" s="141">
        <v>45323</v>
      </c>
      <c r="J3" s="141">
        <v>45352</v>
      </c>
      <c r="K3" s="141">
        <v>45383</v>
      </c>
      <c r="L3" s="141">
        <v>45413</v>
      </c>
      <c r="M3" s="141">
        <v>45444</v>
      </c>
      <c r="N3" s="141">
        <v>45474</v>
      </c>
      <c r="O3" s="141">
        <v>45505</v>
      </c>
      <c r="P3" s="141">
        <v>45536</v>
      </c>
      <c r="Q3" s="141">
        <v>45566</v>
      </c>
      <c r="R3" s="141">
        <v>45597</v>
      </c>
      <c r="S3" s="213">
        <v>45627</v>
      </c>
      <c r="T3" s="140">
        <v>45658</v>
      </c>
      <c r="U3" s="213">
        <v>45689</v>
      </c>
      <c r="V3" s="54"/>
    </row>
    <row r="4" spans="1:22" s="203" customFormat="1" ht="13.5" customHeight="1" thickBot="1" x14ac:dyDescent="0.25">
      <c r="A4" s="255"/>
      <c r="B4" s="56" t="s">
        <v>5</v>
      </c>
      <c r="C4" s="57"/>
      <c r="D4" s="58"/>
      <c r="E4" s="232" t="s">
        <v>5</v>
      </c>
      <c r="F4" s="233"/>
      <c r="G4" s="234"/>
      <c r="H4" s="235"/>
      <c r="I4" s="235"/>
      <c r="J4" s="235"/>
      <c r="K4" s="235"/>
      <c r="L4" s="235"/>
      <c r="M4" s="235"/>
      <c r="N4" s="235"/>
      <c r="O4" s="235"/>
      <c r="P4" s="235"/>
      <c r="Q4" s="235"/>
      <c r="R4" s="235"/>
      <c r="S4" s="236"/>
      <c r="T4" s="235"/>
      <c r="U4" s="236"/>
      <c r="V4" s="59"/>
    </row>
    <row r="5" spans="1:22" s="203" customFormat="1" ht="16.5" customHeight="1" x14ac:dyDescent="0.2">
      <c r="A5" s="256">
        <v>1</v>
      </c>
      <c r="B5" s="102" t="s">
        <v>6</v>
      </c>
      <c r="C5" s="103" t="s">
        <v>7</v>
      </c>
      <c r="D5" s="104"/>
      <c r="E5" s="113" t="s">
        <v>229</v>
      </c>
      <c r="F5" s="105">
        <f>'dXdata - Annual'!H16/100</f>
        <v>0.06</v>
      </c>
      <c r="G5" s="201">
        <f>'dXdata - Annual'!I16/100</f>
        <v>7.400000000000001E-2</v>
      </c>
      <c r="H5" s="106">
        <f>'dXdata - Monthly'!CL16/100</f>
        <v>5.5999999999999994E-2</v>
      </c>
      <c r="I5" s="107">
        <f>'dXdata - Monthly'!CM16/100</f>
        <v>6.2E-2</v>
      </c>
      <c r="J5" s="107">
        <f>'dXdata - Monthly'!CN16/100</f>
        <v>7.0000000000000007E-2</v>
      </c>
      <c r="K5" s="107">
        <f>'dXdata - Monthly'!CO16/100</f>
        <v>7.9000000000000001E-2</v>
      </c>
      <c r="L5" s="107">
        <f>'dXdata - Monthly'!CP16/100</f>
        <v>8.1000000000000003E-2</v>
      </c>
      <c r="M5" s="107">
        <f>'dXdata - Monthly'!CQ16/100</f>
        <v>8.199999999999999E-2</v>
      </c>
      <c r="N5" s="107">
        <f>'dXdata - Monthly'!CR16/100</f>
        <v>7.2999999999999995E-2</v>
      </c>
      <c r="O5" s="107">
        <f>'dXdata - Monthly'!CS16/100</f>
        <v>7.400000000000001E-2</v>
      </c>
      <c r="P5" s="107">
        <f>'dXdata - Monthly'!CT16/100</f>
        <v>7.2000000000000008E-2</v>
      </c>
      <c r="Q5" s="107">
        <f>'dXdata - Monthly'!CU16/100</f>
        <v>7.4999999999999997E-2</v>
      </c>
      <c r="R5" s="107">
        <f>'dXdata - Monthly'!CV16/100</f>
        <v>7.400000000000001E-2</v>
      </c>
      <c r="S5" s="107">
        <f>'dXdata - Monthly'!CW16/100</f>
        <v>7.400000000000001E-2</v>
      </c>
      <c r="T5" s="106">
        <f>'dXdata - Monthly'!CX16/100</f>
        <v>7.400000000000001E-2</v>
      </c>
      <c r="U5" s="209">
        <f>'dXdata - Monthly'!CY16/100</f>
        <v>7.2000000000000008E-2</v>
      </c>
      <c r="V5" s="244"/>
    </row>
    <row r="6" spans="1:22" s="203" customFormat="1" ht="16.5" customHeight="1" x14ac:dyDescent="0.2">
      <c r="A6" s="257">
        <v>2</v>
      </c>
      <c r="B6" s="60" t="s">
        <v>8</v>
      </c>
      <c r="C6" s="61" t="s">
        <v>9</v>
      </c>
      <c r="D6" s="62"/>
      <c r="E6" s="71" t="s">
        <v>241</v>
      </c>
      <c r="F6" s="90">
        <f>'dXdata - Annual'!H17/100</f>
        <v>5.4000000000000006E-2</v>
      </c>
      <c r="G6" s="90">
        <f>'dXdata - Annual'!I17/100</f>
        <v>6.3E-2</v>
      </c>
      <c r="H6" s="91">
        <f>'dXdata - Monthly'!CL17/100</f>
        <v>5.5999999999999994E-2</v>
      </c>
      <c r="I6" s="92">
        <f>'dXdata - Monthly'!CM17/100</f>
        <v>5.7999999999999996E-2</v>
      </c>
      <c r="J6" s="92">
        <f>'dXdata - Monthly'!CN17/100</f>
        <v>6.2E-2</v>
      </c>
      <c r="K6" s="92">
        <f>'dXdata - Monthly'!CO17/100</f>
        <v>6.2E-2</v>
      </c>
      <c r="L6" s="92">
        <f>'dXdata - Monthly'!CP17/100</f>
        <v>6.3E-2</v>
      </c>
      <c r="M6" s="92">
        <f>'dXdata - Monthly'!CQ17/100</f>
        <v>6.2E-2</v>
      </c>
      <c r="N6" s="92">
        <f>'dXdata - Monthly'!CR17/100</f>
        <v>6.4000000000000001E-2</v>
      </c>
      <c r="O6" s="92">
        <f>'dXdata - Monthly'!CS17/100</f>
        <v>6.8000000000000005E-2</v>
      </c>
      <c r="P6" s="92">
        <f>'dXdata - Monthly'!CT17/100</f>
        <v>6.7000000000000004E-2</v>
      </c>
      <c r="Q6" s="92">
        <f>'dXdata - Monthly'!CU17/100</f>
        <v>6.5000000000000002E-2</v>
      </c>
      <c r="R6" s="92">
        <f>'dXdata - Monthly'!CV17/100</f>
        <v>6.2E-2</v>
      </c>
      <c r="S6" s="92">
        <f>'dXdata - Monthly'!CW17/100</f>
        <v>6.2E-2</v>
      </c>
      <c r="T6" s="91">
        <f>'dXdata - Monthly'!CX17/100</f>
        <v>6.6000000000000003E-2</v>
      </c>
      <c r="U6" s="210">
        <f>'dXdata - Monthly'!CY17/100</f>
        <v>6.6000000000000003E-2</v>
      </c>
      <c r="V6" s="244"/>
    </row>
    <row r="7" spans="1:22" s="203" customFormat="1" ht="16.5" customHeight="1" x14ac:dyDescent="0.2">
      <c r="A7" s="256">
        <v>3</v>
      </c>
      <c r="B7" s="102" t="s">
        <v>10</v>
      </c>
      <c r="C7" s="103" t="s">
        <v>11</v>
      </c>
      <c r="D7" s="104"/>
      <c r="E7" s="113" t="s">
        <v>230</v>
      </c>
      <c r="F7" s="121">
        <f>'dXdata - Annual'!H18</f>
        <v>962.8</v>
      </c>
      <c r="G7" s="121">
        <f>'dXdata - Annual'!I18</f>
        <v>1009.3</v>
      </c>
      <c r="H7" s="121">
        <f>'dXdata - Monthly'!CL18</f>
        <v>978.6</v>
      </c>
      <c r="I7" s="265">
        <f>'dXdata - Monthly'!CM18</f>
        <v>973.6</v>
      </c>
      <c r="J7" s="265">
        <f>'dXdata - Monthly'!CN18</f>
        <v>980.7</v>
      </c>
      <c r="K7" s="265">
        <f>'dXdata - Monthly'!CO18</f>
        <v>987.2</v>
      </c>
      <c r="L7" s="265">
        <f>'dXdata - Monthly'!CP18</f>
        <v>1002</v>
      </c>
      <c r="M7" s="265">
        <f>'dXdata - Monthly'!CQ18</f>
        <v>1010.2</v>
      </c>
      <c r="N7" s="265">
        <f>'dXdata - Monthly'!CR18</f>
        <v>1014.7</v>
      </c>
      <c r="O7" s="265">
        <f>'dXdata - Monthly'!CS18</f>
        <v>1023.5</v>
      </c>
      <c r="P7" s="265">
        <f>'dXdata - Monthly'!CT18</f>
        <v>1020.4</v>
      </c>
      <c r="Q7" s="265">
        <f>'dXdata - Monthly'!CU18</f>
        <v>1020</v>
      </c>
      <c r="R7" s="265">
        <f>'dXdata - Monthly'!CV18</f>
        <v>1013</v>
      </c>
      <c r="S7" s="265">
        <f>'dXdata - Monthly'!CW18</f>
        <v>1025.8</v>
      </c>
      <c r="T7" s="121">
        <f>'dXdata - Monthly'!CX18</f>
        <v>1031.3</v>
      </c>
      <c r="U7" s="266">
        <f>'dXdata - Monthly'!CY18</f>
        <v>1036.8</v>
      </c>
      <c r="V7" s="244"/>
    </row>
    <row r="8" spans="1:22" s="204" customFormat="1" ht="31.5" customHeight="1" x14ac:dyDescent="0.2">
      <c r="A8" s="257">
        <v>4</v>
      </c>
      <c r="B8" s="63" t="s">
        <v>12</v>
      </c>
      <c r="C8" s="63" t="s">
        <v>13</v>
      </c>
      <c r="D8" s="64"/>
      <c r="E8" s="71" t="s">
        <v>245</v>
      </c>
      <c r="F8" s="93">
        <f>'dXdata - Annual'!H19</f>
        <v>46044.166666666664</v>
      </c>
      <c r="G8" s="93">
        <f>'dXdata - Annual'!I19</f>
        <v>53370</v>
      </c>
      <c r="H8" s="189">
        <f>'dXdata - Monthly'!CL19</f>
        <v>55230</v>
      </c>
      <c r="I8" s="190">
        <f>'dXdata - Monthly'!CM19</f>
        <v>54140</v>
      </c>
      <c r="J8" s="190">
        <f>'dXdata - Monthly'!CN19</f>
        <v>53340</v>
      </c>
      <c r="K8" s="190">
        <f>'dXdata - Monthly'!CO19</f>
        <v>50990</v>
      </c>
      <c r="L8" s="190">
        <f>'dXdata - Monthly'!CP19</f>
        <v>51080</v>
      </c>
      <c r="M8" s="190">
        <f>'dXdata - Monthly'!CQ19</f>
        <v>51080</v>
      </c>
      <c r="N8" s="190">
        <f>'dXdata - Monthly'!CR19</f>
        <v>54100</v>
      </c>
      <c r="O8" s="190">
        <f>'dXdata - Monthly'!CS19</f>
        <v>54640</v>
      </c>
      <c r="P8" s="190">
        <f>'dXdata - Monthly'!CT19</f>
        <v>53600</v>
      </c>
      <c r="Q8" s="190">
        <f>'dXdata - Monthly'!CU19</f>
        <v>54530</v>
      </c>
      <c r="R8" s="190">
        <f>'dXdata - Monthly'!CV19</f>
        <v>53390</v>
      </c>
      <c r="S8" s="190">
        <f>'dXdata - Monthly'!CW19</f>
        <v>54320</v>
      </c>
      <c r="T8" s="189" t="e">
        <f>'dXdata - Monthly'!CX19</f>
        <v>#N/A</v>
      </c>
      <c r="U8" s="211" t="e">
        <f>'dXdata - Monthly'!CY19</f>
        <v>#N/A</v>
      </c>
      <c r="V8" s="245"/>
    </row>
    <row r="9" spans="1:22" s="203" customFormat="1" ht="16.5" customHeight="1" x14ac:dyDescent="0.2">
      <c r="A9" s="256">
        <v>5</v>
      </c>
      <c r="B9" s="102" t="s">
        <v>14</v>
      </c>
      <c r="C9" s="103" t="s">
        <v>15</v>
      </c>
      <c r="D9" s="104"/>
      <c r="E9" s="113" t="s">
        <v>246</v>
      </c>
      <c r="F9" s="105">
        <f>'dXdata - Annual'!H20/100</f>
        <v>-0.13895901511609787</v>
      </c>
      <c r="G9" s="105">
        <f>'dXdata - Annual'!I20/100</f>
        <v>0.15910448301449698</v>
      </c>
      <c r="H9" s="191">
        <f>'dXdata - Monthly'!CL20/100</f>
        <v>0.31374881065651761</v>
      </c>
      <c r="I9" s="192">
        <f>'dXdata - Monthly'!CM20/100</f>
        <v>0.31375879640863857</v>
      </c>
      <c r="J9" s="192">
        <f>'dXdata - Monthly'!CN20/100</f>
        <v>0.30767344937484675</v>
      </c>
      <c r="K9" s="192">
        <f>'dXdata - Monthly'!CO20/100</f>
        <v>0.23822243807673638</v>
      </c>
      <c r="L9" s="192">
        <f>'dXdata - Monthly'!CP20/100</f>
        <v>0.223766171538093</v>
      </c>
      <c r="M9" s="192">
        <f>'dXdata - Monthly'!CQ20/100</f>
        <v>0.16807683512462845</v>
      </c>
      <c r="N9" s="192">
        <f>'dXdata - Monthly'!CR20/100</f>
        <v>0.18484450284713105</v>
      </c>
      <c r="O9" s="192">
        <f>'dXdata - Monthly'!CS20/100</f>
        <v>8.3052527254707589E-2</v>
      </c>
      <c r="P9" s="192">
        <f>'dXdata - Monthly'!CT20/100</f>
        <v>8.0427333198951789E-2</v>
      </c>
      <c r="Q9" s="192">
        <f>'dXdata - Monthly'!CU20/100</f>
        <v>8.8640447195048822E-2</v>
      </c>
      <c r="R9" s="192">
        <f>'dXdata - Monthly'!CV20/100</f>
        <v>2.1036527060623422E-2</v>
      </c>
      <c r="S9" s="192">
        <f>'dXdata - Monthly'!CW20/100</f>
        <v>1.0792705619650178E-2</v>
      </c>
      <c r="T9" s="191" t="e">
        <f>'dXdata - Monthly'!CX20/100</f>
        <v>#N/A</v>
      </c>
      <c r="U9" s="212" t="e">
        <f>'dXdata - Monthly'!CY20/100</f>
        <v>#N/A</v>
      </c>
      <c r="V9" s="244"/>
    </row>
    <row r="10" spans="1:22" s="203" customFormat="1" ht="31.5" customHeight="1" x14ac:dyDescent="0.2">
      <c r="A10" s="257">
        <v>6</v>
      </c>
      <c r="B10" s="60" t="s">
        <v>16</v>
      </c>
      <c r="C10" s="61" t="s">
        <v>13</v>
      </c>
      <c r="D10" s="62"/>
      <c r="E10" s="71" t="s">
        <v>247</v>
      </c>
      <c r="F10" s="93">
        <f>'dXdata - Annual'!H21</f>
        <v>14630</v>
      </c>
      <c r="G10" s="93">
        <f>'dXdata - Annual'!I21</f>
        <v>16860.833333333332</v>
      </c>
      <c r="H10" s="189">
        <f>'dXdata - Monthly'!CL21</f>
        <v>17350</v>
      </c>
      <c r="I10" s="190">
        <f>'dXdata - Monthly'!CM21</f>
        <v>17020</v>
      </c>
      <c r="J10" s="190">
        <f>'dXdata - Monthly'!CN21</f>
        <v>16890</v>
      </c>
      <c r="K10" s="190">
        <f>'dXdata - Monthly'!CO21</f>
        <v>16500</v>
      </c>
      <c r="L10" s="190">
        <f>'dXdata - Monthly'!CP21</f>
        <v>16740</v>
      </c>
      <c r="M10" s="190">
        <f>'dXdata - Monthly'!CQ21</f>
        <v>16810</v>
      </c>
      <c r="N10" s="190">
        <f>'dXdata - Monthly'!CR21</f>
        <v>17160</v>
      </c>
      <c r="O10" s="190">
        <f>'dXdata - Monthly'!CS21</f>
        <v>17020</v>
      </c>
      <c r="P10" s="190">
        <f>'dXdata - Monthly'!CT21</f>
        <v>16680</v>
      </c>
      <c r="Q10" s="190">
        <f>'dXdata - Monthly'!CU21</f>
        <v>16820</v>
      </c>
      <c r="R10" s="190">
        <f>'dXdata - Monthly'!CV21</f>
        <v>16460</v>
      </c>
      <c r="S10" s="190">
        <f>'dXdata - Monthly'!CW21</f>
        <v>16880</v>
      </c>
      <c r="T10" s="189" t="e">
        <f>'dXdata - Monthly'!CX21</f>
        <v>#N/A</v>
      </c>
      <c r="U10" s="211" t="e">
        <f>'dXdata - Monthly'!CY21</f>
        <v>#N/A</v>
      </c>
      <c r="V10" s="244"/>
    </row>
    <row r="11" spans="1:22" s="205" customFormat="1" ht="16.5" customHeight="1" x14ac:dyDescent="0.2">
      <c r="A11" s="256">
        <v>7</v>
      </c>
      <c r="B11" s="102" t="s">
        <v>17</v>
      </c>
      <c r="C11" s="103" t="s">
        <v>15</v>
      </c>
      <c r="D11" s="104"/>
      <c r="E11" s="113" t="s">
        <v>246</v>
      </c>
      <c r="F11" s="105">
        <f>'dXdata - Annual'!H22/100</f>
        <v>-0.1228140301788747</v>
      </c>
      <c r="G11" s="105">
        <f>'dXdata - Annual'!I22/100</f>
        <v>0.15248348143084978</v>
      </c>
      <c r="H11" s="191">
        <f>'dXdata - Monthly'!CL22/100</f>
        <v>0.3234172387490466</v>
      </c>
      <c r="I11" s="192">
        <f>'dXdata - Monthly'!CM22/100</f>
        <v>0.3092307692307692</v>
      </c>
      <c r="J11" s="192">
        <f>'dXdata - Monthly'!CN22/100</f>
        <v>0.30023094688221708</v>
      </c>
      <c r="K11" s="192">
        <f>'dXdata - Monthly'!CO22/100</f>
        <v>0.24716553287981857</v>
      </c>
      <c r="L11" s="192">
        <f>'dXdata - Monthly'!CP22/100</f>
        <v>0.23178807947019878</v>
      </c>
      <c r="M11" s="192">
        <f>'dXdata - Monthly'!CQ22/100</f>
        <v>0.18463706835799854</v>
      </c>
      <c r="N11" s="192">
        <f>'dXdata - Monthly'!CR22/100</f>
        <v>0.17373461012311897</v>
      </c>
      <c r="O11" s="192">
        <f>'dXdata - Monthly'!CS22/100</f>
        <v>8.269720101781175E-2</v>
      </c>
      <c r="P11" s="192">
        <f>'dXdata - Monthly'!CT22/100</f>
        <v>5.5696202531645644E-2</v>
      </c>
      <c r="Q11" s="192">
        <f>'dXdata - Monthly'!CU22/100</f>
        <v>4.5369794903666882E-2</v>
      </c>
      <c r="R11" s="192">
        <f>'dXdata - Monthly'!CV22/100</f>
        <v>1.8259281801582539E-3</v>
      </c>
      <c r="S11" s="192">
        <f>'dXdata - Monthly'!CW22/100</f>
        <v>5.3603335318641587E-3</v>
      </c>
      <c r="T11" s="191" t="e">
        <f>'dXdata - Monthly'!CX22/100</f>
        <v>#N/A</v>
      </c>
      <c r="U11" s="212" t="e">
        <f>'dXdata - Monthly'!CY22/100</f>
        <v>#N/A</v>
      </c>
      <c r="V11" s="246"/>
    </row>
    <row r="12" spans="1:22" s="203" customFormat="1" ht="16.5" customHeight="1" thickBot="1" x14ac:dyDescent="0.25">
      <c r="A12" s="257">
        <v>8</v>
      </c>
      <c r="B12" s="65" t="s">
        <v>18</v>
      </c>
      <c r="C12" s="66" t="s">
        <v>11</v>
      </c>
      <c r="D12" s="67"/>
      <c r="E12" s="184" t="s">
        <v>231</v>
      </c>
      <c r="F12" s="250">
        <f>'dXdata - Annual'!H29</f>
        <v>1422.8</v>
      </c>
      <c r="G12" s="250">
        <f>'dXdata - Annual'!I29</f>
        <v>1491.9</v>
      </c>
      <c r="H12" s="251">
        <f>'dXdata - Monthly'!CL29</f>
        <v>1474.625</v>
      </c>
      <c r="I12" s="252">
        <f>'dXdata - Monthly'!CM29</f>
        <v>1480.3833333333332</v>
      </c>
      <c r="J12" s="252">
        <f>'dXdata - Monthly'!CN29</f>
        <v>1486.1416666666667</v>
      </c>
      <c r="K12" s="252">
        <f>'dXdata - Monthly'!CO29</f>
        <v>1491.9</v>
      </c>
      <c r="L12" s="252">
        <f>'dXdata - Monthly'!CP29</f>
        <v>1500.0845567957667</v>
      </c>
      <c r="M12" s="252">
        <f>'dXdata - Monthly'!CQ29</f>
        <v>1507.5076860164891</v>
      </c>
      <c r="N12" s="252">
        <f>'dXdata - Monthly'!CR29</f>
        <v>1517.1749126845564</v>
      </c>
      <c r="O12" s="252">
        <f>'dXdata - Monthly'!CS29</f>
        <v>1524.9920358632658</v>
      </c>
      <c r="P12" s="252">
        <f>'dXdata - Monthly'!CT29</f>
        <v>1532.0527657987104</v>
      </c>
      <c r="Q12" s="252">
        <f>'dXdata - Monthly'!CU29</f>
        <v>1539.9044939096759</v>
      </c>
      <c r="R12" s="252">
        <f>'dXdata - Monthly'!CV29</f>
        <v>1546.606046198013</v>
      </c>
      <c r="S12" s="252">
        <f>'dXdata - Monthly'!CW29</f>
        <v>1553.6605775036305</v>
      </c>
      <c r="T12" s="251">
        <f>'dXdata - Monthly'!CX29</f>
        <v>1558.4691522575879</v>
      </c>
      <c r="U12" s="253">
        <f>'dXdata - Monthly'!CY29</f>
        <v>1563.0866313404126</v>
      </c>
      <c r="V12" s="244"/>
    </row>
    <row r="13" spans="1:22" s="203" customFormat="1" ht="16.5" customHeight="1" thickBot="1" x14ac:dyDescent="0.25">
      <c r="A13" s="258"/>
      <c r="B13" s="56" t="s">
        <v>19</v>
      </c>
      <c r="C13" s="57"/>
      <c r="D13" s="58"/>
      <c r="E13" s="237" t="s">
        <v>19</v>
      </c>
      <c r="F13" s="238"/>
      <c r="G13" s="239"/>
      <c r="H13" s="240"/>
      <c r="I13" s="240"/>
      <c r="J13" s="240"/>
      <c r="K13" s="240"/>
      <c r="L13" s="240"/>
      <c r="M13" s="240"/>
      <c r="N13" s="240"/>
      <c r="O13" s="240"/>
      <c r="P13" s="240"/>
      <c r="Q13" s="240"/>
      <c r="R13" s="240"/>
      <c r="S13" s="240"/>
      <c r="T13" s="240"/>
      <c r="U13" s="241"/>
      <c r="V13" s="244"/>
    </row>
    <row r="14" spans="1:22" s="203" customFormat="1" ht="16.5" customHeight="1" x14ac:dyDescent="0.2">
      <c r="A14" s="256">
        <v>10</v>
      </c>
      <c r="B14" s="111" t="s">
        <v>20</v>
      </c>
      <c r="C14" s="103" t="s">
        <v>21</v>
      </c>
      <c r="D14" s="104"/>
      <c r="E14" s="113" t="s">
        <v>22</v>
      </c>
      <c r="F14" s="186">
        <f>'dXdata - Annual'!H27</f>
        <v>77.635833333333309</v>
      </c>
      <c r="G14" s="186">
        <f>'dXdata - Annual'!I27</f>
        <v>76.55</v>
      </c>
      <c r="H14" s="163">
        <f>'dXdata - Monthly'!CL27</f>
        <v>74.150000000000006</v>
      </c>
      <c r="I14" s="193">
        <f>'dXdata - Monthly'!CM27</f>
        <v>77.25</v>
      </c>
      <c r="J14" s="193">
        <f>'dXdata - Monthly'!CN27</f>
        <v>81.28</v>
      </c>
      <c r="K14" s="193">
        <f>'dXdata - Monthly'!CO27</f>
        <v>85.35</v>
      </c>
      <c r="L14" s="193">
        <f>'dXdata - Monthly'!CP27</f>
        <v>80.02</v>
      </c>
      <c r="M14" s="193">
        <f>'dXdata - Monthly'!CQ27</f>
        <v>79.77</v>
      </c>
      <c r="N14" s="193">
        <f>'dXdata - Monthly'!CR27</f>
        <v>81.8</v>
      </c>
      <c r="O14" s="193">
        <f>'dXdata - Monthly'!CS27</f>
        <v>76.680000000000007</v>
      </c>
      <c r="P14" s="193">
        <f>'dXdata - Monthly'!CT27</f>
        <v>70.239999999999995</v>
      </c>
      <c r="Q14" s="193">
        <f>'dXdata - Monthly'!CU27</f>
        <v>71.989999999999995</v>
      </c>
      <c r="R14" s="193">
        <f>'dXdata - Monthly'!CV27</f>
        <v>69.95</v>
      </c>
      <c r="S14" s="193">
        <f>'dXdata - Monthly'!CW27</f>
        <v>70.12</v>
      </c>
      <c r="T14" s="163">
        <f>'dXdata - Monthly'!CX27</f>
        <v>75.739999999999995</v>
      </c>
      <c r="U14" s="214">
        <f>'dXdata - Monthly'!CY27</f>
        <v>71.53</v>
      </c>
      <c r="V14" s="244"/>
    </row>
    <row r="15" spans="1:22" s="206" customFormat="1" ht="16.5" customHeight="1" thickBot="1" x14ac:dyDescent="0.25">
      <c r="A15" s="257">
        <v>12</v>
      </c>
      <c r="B15" s="68" t="s">
        <v>23</v>
      </c>
      <c r="C15" s="66" t="s">
        <v>21</v>
      </c>
      <c r="D15" s="69"/>
      <c r="E15" s="71" t="s">
        <v>224</v>
      </c>
      <c r="F15" s="187">
        <f>'dXdata - Annual'!H28</f>
        <v>2.7254886250000001</v>
      </c>
      <c r="G15" s="187">
        <f>'dXdata - Annual'!I28</f>
        <v>1.4564173490000001</v>
      </c>
      <c r="H15" s="164">
        <f>'dXdata - Monthly'!CL28</f>
        <v>2.9460000000000002</v>
      </c>
      <c r="I15" s="194">
        <f>'dXdata - Monthly'!CM28</f>
        <v>2.0139999999999998</v>
      </c>
      <c r="J15" s="194">
        <f>'dXdata - Monthly'!CN28</f>
        <v>1.7601</v>
      </c>
      <c r="K15" s="194">
        <f>'dXdata - Monthly'!CO28</f>
        <v>1.5331999999999999</v>
      </c>
      <c r="L15" s="194">
        <f>'dXdata - Monthly'!CP28</f>
        <v>1.2884</v>
      </c>
      <c r="M15" s="194">
        <f>'dXdata - Monthly'!CQ28</f>
        <v>1.0528999999999999</v>
      </c>
      <c r="N15" s="194">
        <f>'dXdata - Monthly'!CR28</f>
        <v>0.9052</v>
      </c>
      <c r="O15" s="194">
        <f>'dXdata - Monthly'!CS28</f>
        <v>0.79920000000000002</v>
      </c>
      <c r="P15" s="194">
        <f>'dXdata - Monthly'!CT28</f>
        <v>0.69510000000000005</v>
      </c>
      <c r="Q15" s="194">
        <f>'dXdata - Monthly'!CU28</f>
        <v>0.9284</v>
      </c>
      <c r="R15" s="194">
        <f>'dXdata - Monthly'!CV28</f>
        <v>1.6188</v>
      </c>
      <c r="S15" s="194">
        <f>'dXdata - Monthly'!CW28</f>
        <v>1.9154</v>
      </c>
      <c r="T15" s="164">
        <f>'dXdata - Monthly'!CX28</f>
        <v>1.9305000000000001</v>
      </c>
      <c r="U15" s="215">
        <f>'dXdata - Monthly'!CY28</f>
        <v>2.0714999999999999</v>
      </c>
      <c r="V15" s="247"/>
    </row>
    <row r="16" spans="1:22" s="203" customFormat="1" ht="16.5" customHeight="1" thickBot="1" x14ac:dyDescent="0.25">
      <c r="A16" s="258"/>
      <c r="B16" s="56" t="s">
        <v>24</v>
      </c>
      <c r="C16" s="57"/>
      <c r="D16" s="58"/>
      <c r="E16" s="229" t="s">
        <v>24</v>
      </c>
      <c r="F16" s="230"/>
      <c r="G16" s="230"/>
      <c r="H16" s="231"/>
      <c r="I16" s="231"/>
      <c r="J16" s="231"/>
      <c r="K16" s="231"/>
      <c r="L16" s="231"/>
      <c r="M16" s="231"/>
      <c r="N16" s="231"/>
      <c r="O16" s="231"/>
      <c r="P16" s="231"/>
      <c r="Q16" s="231"/>
      <c r="R16" s="231"/>
      <c r="S16" s="231"/>
      <c r="T16" s="231"/>
      <c r="U16" s="242"/>
      <c r="V16" s="244"/>
    </row>
    <row r="17" spans="1:22" s="203" customFormat="1" ht="16.5" customHeight="1" x14ac:dyDescent="0.2">
      <c r="A17" s="256">
        <v>14</v>
      </c>
      <c r="B17" s="112" t="s">
        <v>25</v>
      </c>
      <c r="C17" s="103" t="s">
        <v>26</v>
      </c>
      <c r="D17" s="104"/>
      <c r="E17" s="263" t="s">
        <v>259</v>
      </c>
      <c r="F17" s="114">
        <f>'dXdata - Annual'!H14/100</f>
        <v>3.8101186758276118E-2</v>
      </c>
      <c r="G17" s="114">
        <f>'dXdata - Annual'!I14/100</f>
        <v>3.3694344163658352E-2</v>
      </c>
      <c r="H17" s="106">
        <f>'dXdata - Monthly'!CL14/100</f>
        <v>4.1358024691357853E-2</v>
      </c>
      <c r="I17" s="107">
        <f>'dXdata - Monthly'!CM14/100</f>
        <v>5.139318885448918E-2</v>
      </c>
      <c r="J17" s="107">
        <f>'dXdata - Monthly'!CN14/100</f>
        <v>4.2305334150827711E-2</v>
      </c>
      <c r="K17" s="107">
        <f>'dXdata - Monthly'!CO14/100</f>
        <v>3.5628019323671545E-2</v>
      </c>
      <c r="L17" s="107">
        <f>'dXdata - Monthly'!CP14/100</f>
        <v>3.616636528028927E-2</v>
      </c>
      <c r="M17" s="107">
        <f>'dXdata - Monthly'!CQ14/100</f>
        <v>3.6122817579771205E-2</v>
      </c>
      <c r="N17" s="107">
        <f>'dXdata - Monthly'!CR14/100</f>
        <v>2.9114676173499499E-2</v>
      </c>
      <c r="O17" s="107">
        <f>'dXdata - Monthly'!CS14/100</f>
        <v>2.3049645390071039E-2</v>
      </c>
      <c r="P17" s="107">
        <f>'dXdata - Monthly'!CT14/100</f>
        <v>2.1364985163204731E-2</v>
      </c>
      <c r="Q17" s="107">
        <f>'dXdata - Monthly'!CU14/100</f>
        <v>3.2835820895522394E-2</v>
      </c>
      <c r="R17" s="107">
        <f>'dXdata - Monthly'!CV14/100</f>
        <v>3.0375223347230529E-2</v>
      </c>
      <c r="S17" s="107">
        <f>'dXdata - Monthly'!CW14/100</f>
        <v>2.3724792408066353E-2</v>
      </c>
      <c r="T17" s="106">
        <f>'dXdata - Monthly'!CX14/100</f>
        <v>2.6674570243034879E-2</v>
      </c>
      <c r="U17" s="209" t="e">
        <f>'dXdata - Monthly'!CY14/100</f>
        <v>#N/A</v>
      </c>
      <c r="V17" s="244"/>
    </row>
    <row r="18" spans="1:22" s="203" customFormat="1" ht="16.5" customHeight="1" x14ac:dyDescent="0.2">
      <c r="A18" s="257">
        <v>15</v>
      </c>
      <c r="B18" s="60" t="s">
        <v>27</v>
      </c>
      <c r="C18" s="61" t="s">
        <v>15</v>
      </c>
      <c r="D18" s="62"/>
      <c r="E18" s="264" t="s">
        <v>260</v>
      </c>
      <c r="F18" s="94">
        <f>'dXdata - Annual'!H15/100</f>
        <v>3.9021164021163957E-2</v>
      </c>
      <c r="G18" s="94">
        <f>'dXdata - Annual'!I15/100</f>
        <v>2.3551877784850461E-2</v>
      </c>
      <c r="H18" s="91">
        <f>'dXdata - Monthly'!CL15/100</f>
        <v>2.8589993502274202E-2</v>
      </c>
      <c r="I18" s="92">
        <f>'dXdata - Monthly'!CM15/100</f>
        <v>2.7831715210355989E-2</v>
      </c>
      <c r="J18" s="92">
        <f>'dXdata - Monthly'!CN15/100</f>
        <v>2.8976175144880933E-2</v>
      </c>
      <c r="K18" s="92">
        <f>'dXdata - Monthly'!CO15/100</f>
        <v>2.6854219948849067E-2</v>
      </c>
      <c r="L18" s="92">
        <f>'dXdata - Monthly'!CP15/100</f>
        <v>2.866242038216571E-2</v>
      </c>
      <c r="M18" s="92">
        <f>'dXdata - Monthly'!CQ15/100</f>
        <v>2.6717557251908497E-2</v>
      </c>
      <c r="N18" s="92">
        <f>'dXdata - Monthly'!CR15/100</f>
        <v>2.5300442757748343E-2</v>
      </c>
      <c r="O18" s="92">
        <f>'dXdata - Monthly'!CS15/100</f>
        <v>1.953371140516702E-2</v>
      </c>
      <c r="P18" s="92">
        <f>'dXdata - Monthly'!CT15/100</f>
        <v>1.6403785488958933E-2</v>
      </c>
      <c r="Q18" s="92">
        <f>'dXdata - Monthly'!CU15/100</f>
        <v>2.0176544766708826E-2</v>
      </c>
      <c r="R18" s="92">
        <f>'dXdata - Monthly'!CV15/100</f>
        <v>1.8891687657430767E-2</v>
      </c>
      <c r="S18" s="92">
        <f>'dXdata - Monthly'!CW15/100</f>
        <v>1.831964624131377E-2</v>
      </c>
      <c r="T18" s="91">
        <f>'dXdata - Monthly'!CX15/100</f>
        <v>1.8951358180669509E-2</v>
      </c>
      <c r="U18" s="210" t="e">
        <f>'dXdata - Monthly'!CY15/100</f>
        <v>#N/A</v>
      </c>
      <c r="V18" s="244"/>
    </row>
    <row r="19" spans="1:22" s="203" customFormat="1" ht="16.5" customHeight="1" x14ac:dyDescent="0.2">
      <c r="A19" s="256">
        <v>16</v>
      </c>
      <c r="B19" s="112" t="s">
        <v>28</v>
      </c>
      <c r="C19" s="103" t="s">
        <v>15</v>
      </c>
      <c r="D19" s="104"/>
      <c r="E19" s="160" t="s">
        <v>29</v>
      </c>
      <c r="F19" s="114">
        <f>'dXdata - Annual'!H23/100</f>
        <v>3.9312343630012903E-2</v>
      </c>
      <c r="G19" s="114">
        <f>'dXdata - Annual'!I23/100</f>
        <v>4.0613976546858721E-2</v>
      </c>
      <c r="H19" s="109">
        <f>'dXdata - Monthly'!CL23/100</f>
        <v>4.2228739002932558E-2</v>
      </c>
      <c r="I19" s="110">
        <f>'dXdata - Monthly'!CM23/100</f>
        <v>3.7165082108902237E-2</v>
      </c>
      <c r="J19" s="110">
        <f>'dXdata - Monthly'!CN23/100</f>
        <v>4.7205328699681193E-2</v>
      </c>
      <c r="K19" s="110">
        <f>'dXdata - Monthly'!CO23/100</f>
        <v>4.6843758926021106E-2</v>
      </c>
      <c r="L19" s="110">
        <f>'dXdata - Monthly'!CP23/100</f>
        <v>5.659832515160268E-2</v>
      </c>
      <c r="M19" s="110">
        <f>'dXdata - Monthly'!CQ23/100</f>
        <v>4.6618705035971209E-2</v>
      </c>
      <c r="N19" s="110">
        <f>'dXdata - Monthly'!CR23/100</f>
        <v>4.3741007194244785E-2</v>
      </c>
      <c r="O19" s="110">
        <f>'dXdata - Monthly'!CS23/100</f>
        <v>4.6405041535376723E-2</v>
      </c>
      <c r="P19" s="110">
        <f>'dXdata - Monthly'!CT23/100</f>
        <v>2.6367461430575112E-2</v>
      </c>
      <c r="Q19" s="110">
        <f>'dXdata - Monthly'!CU23/100</f>
        <v>4.564907275320973E-2</v>
      </c>
      <c r="R19" s="110">
        <f>'dXdata - Monthly'!CV23/100</f>
        <v>2.7987685418416008E-2</v>
      </c>
      <c r="S19" s="110">
        <f>'dXdata - Monthly'!CW23/100</f>
        <v>2.1824286513710156E-2</v>
      </c>
      <c r="T19" s="109">
        <f>'dXdata - Monthly'!CX23/100</f>
        <v>3.2357906584130625E-2</v>
      </c>
      <c r="U19" s="216">
        <f>'dXdata - Monthly'!CY23/100</f>
        <v>2.6111111111110974E-2</v>
      </c>
      <c r="V19" s="244"/>
    </row>
    <row r="20" spans="1:22" s="203" customFormat="1" ht="17.45" customHeight="1" x14ac:dyDescent="0.2">
      <c r="A20" s="257">
        <v>17</v>
      </c>
      <c r="B20" s="63" t="s">
        <v>30</v>
      </c>
      <c r="C20" s="61" t="s">
        <v>15</v>
      </c>
      <c r="D20" s="62"/>
      <c r="E20" s="159" t="s">
        <v>31</v>
      </c>
      <c r="F20" s="94">
        <f>'dXdata - Annual'!H24/100</f>
        <v>2.3026892609362637E-2</v>
      </c>
      <c r="G20" s="94">
        <f>'dXdata - Annual'!I24/100</f>
        <v>3.0791134721869673E-2</v>
      </c>
      <c r="H20" s="91">
        <f>'dXdata - Monthly'!CL24/100</f>
        <v>2.0583978612928044E-2</v>
      </c>
      <c r="I20" s="92">
        <f>'dXdata - Monthly'!CM24/100</f>
        <v>6.0867770717518699E-3</v>
      </c>
      <c r="J20" s="92">
        <f>'dXdata - Monthly'!CN24/100</f>
        <v>1.115877393326814E-2</v>
      </c>
      <c r="K20" s="92">
        <f>'dXdata - Monthly'!CO24/100</f>
        <v>2.0225246719207668E-2</v>
      </c>
      <c r="L20" s="92">
        <f>'dXdata - Monthly'!CP24/100</f>
        <v>2.0619226357051046E-2</v>
      </c>
      <c r="M20" s="92">
        <f>'dXdata - Monthly'!CQ24/100</f>
        <v>3.3952930595113173E-2</v>
      </c>
      <c r="N20" s="92">
        <f>'dXdata - Monthly'!CR24/100</f>
        <v>3.4500010852907659E-2</v>
      </c>
      <c r="O20" s="92">
        <f>'dXdata - Monthly'!CS24/100</f>
        <v>4.6090359224824962E-2</v>
      </c>
      <c r="P20" s="92">
        <f>'dXdata - Monthly'!CT24/100</f>
        <v>3.4513239162178078E-2</v>
      </c>
      <c r="Q20" s="92">
        <f>'dXdata - Monthly'!CU24/100</f>
        <v>3.9359071418143321E-2</v>
      </c>
      <c r="R20" s="92">
        <f>'dXdata - Monthly'!CV24/100</f>
        <v>4.9549018551201085E-2</v>
      </c>
      <c r="S20" s="92">
        <f>'dXdata - Monthly'!CW24/100</f>
        <v>5.2996912267134544E-2</v>
      </c>
      <c r="T20" s="91" t="e">
        <f>'dXdata - Monthly'!CX24/100</f>
        <v>#N/A</v>
      </c>
      <c r="U20" s="210" t="e">
        <f>'dXdata - Monthly'!CY24/100</f>
        <v>#N/A</v>
      </c>
      <c r="V20" s="244"/>
    </row>
    <row r="21" spans="1:22" s="203" customFormat="1" ht="16.5" customHeight="1" x14ac:dyDescent="0.2">
      <c r="A21" s="256">
        <v>18</v>
      </c>
      <c r="B21" s="111" t="s">
        <v>32</v>
      </c>
      <c r="C21" s="103"/>
      <c r="D21" s="104"/>
      <c r="E21" s="160" t="s">
        <v>33</v>
      </c>
      <c r="F21" s="114">
        <f>'dXdata - Annual'!H25/100</f>
        <v>1.8350754936120817E-2</v>
      </c>
      <c r="G21" s="114">
        <f>'dXdata - Annual'!I25/100</f>
        <v>5.1551094890510907E-2</v>
      </c>
      <c r="H21" s="109">
        <f>'dXdata - Monthly'!CL25/100</f>
        <v>0</v>
      </c>
      <c r="I21" s="110">
        <f>'dXdata - Monthly'!CM25/100</f>
        <v>1.6438356164383494E-2</v>
      </c>
      <c r="J21" s="110">
        <f>'dXdata - Monthly'!CN25/100</f>
        <v>3.8567493112947826E-2</v>
      </c>
      <c r="K21" s="110">
        <f>'dXdata - Monthly'!CO25/100</f>
        <v>5.2197802197802234E-2</v>
      </c>
      <c r="L21" s="110">
        <f>'dXdata - Monthly'!CP25/100</f>
        <v>7.4792243767312971E-2</v>
      </c>
      <c r="M21" s="110">
        <f>'dXdata - Monthly'!CQ25/100</f>
        <v>8.3333333333333245E-2</v>
      </c>
      <c r="N21" s="110">
        <f>'dXdata - Monthly'!CR25/100</f>
        <v>9.2436974789915846E-2</v>
      </c>
      <c r="O21" s="110">
        <f>'dXdata - Monthly'!CS25/100</f>
        <v>8.0332409972299068E-2</v>
      </c>
      <c r="P21" s="110">
        <f>'dXdata - Monthly'!CT25/100</f>
        <v>5.7065217391304435E-2</v>
      </c>
      <c r="Q21" s="110">
        <f>'dXdata - Monthly'!CU25/100</f>
        <v>4.2895442359249358E-2</v>
      </c>
      <c r="R21" s="110">
        <f>'dXdata - Monthly'!CV25/100</f>
        <v>3.7433155080213831E-2</v>
      </c>
      <c r="S21" s="110">
        <f>'dXdata - Monthly'!CW25/100</f>
        <v>4.6070460704607186E-2</v>
      </c>
      <c r="T21" s="109">
        <f>'dXdata - Monthly'!CX25/100</f>
        <v>4.3360433604336057E-2</v>
      </c>
      <c r="U21" s="216">
        <f>'dXdata - Monthly'!CY25/100</f>
        <v>4.0431266846361114E-2</v>
      </c>
      <c r="V21" s="244"/>
    </row>
    <row r="22" spans="1:22" s="203" customFormat="1" ht="16.5" customHeight="1" thickBot="1" x14ac:dyDescent="0.25">
      <c r="A22" s="257">
        <v>19</v>
      </c>
      <c r="B22" s="70" t="s">
        <v>34</v>
      </c>
      <c r="C22" s="66"/>
      <c r="D22" s="69"/>
      <c r="E22" s="161" t="s">
        <v>35</v>
      </c>
      <c r="F22" s="95">
        <f>'dXdata - Annual'!H26/100</f>
        <v>1.8417475185757315E-2</v>
      </c>
      <c r="G22" s="95">
        <f>'dXdata - Annual'!I26/100</f>
        <v>5.1559147649697712E-2</v>
      </c>
      <c r="H22" s="97">
        <f>'dXdata - Monthly'!CL26/100</f>
        <v>2.6877814906292041E-3</v>
      </c>
      <c r="I22" s="96">
        <f>'dXdata - Monthly'!CM26/100</f>
        <v>1.4619453423449835E-2</v>
      </c>
      <c r="J22" s="96">
        <f>'dXdata - Monthly'!CN26/100</f>
        <v>3.8693355160354104E-2</v>
      </c>
      <c r="K22" s="96">
        <f>'dXdata - Monthly'!CO26/100</f>
        <v>5.2845829324254412E-2</v>
      </c>
      <c r="L22" s="96">
        <f>'dXdata - Monthly'!CP26/100</f>
        <v>7.3810582481102616E-2</v>
      </c>
      <c r="M22" s="96">
        <f>'dXdata - Monthly'!CQ26/100</f>
        <v>7.5992326988342906E-2</v>
      </c>
      <c r="N22" s="96">
        <f>'dXdata - Monthly'!CR26/100</f>
        <v>8.7573349179232096E-2</v>
      </c>
      <c r="O22" s="96">
        <f>'dXdata - Monthly'!CS26/100</f>
        <v>7.8597161973384289E-2</v>
      </c>
      <c r="P22" s="96">
        <f>'dXdata - Monthly'!CT26/100</f>
        <v>6.3754256321089553E-2</v>
      </c>
      <c r="Q22" s="96">
        <f>'dXdata - Monthly'!CU26/100</f>
        <v>4.5311606632361334E-2</v>
      </c>
      <c r="R22" s="96">
        <f>'dXdata - Monthly'!CV26/100</f>
        <v>4.2122577415433016E-2</v>
      </c>
      <c r="S22" s="96">
        <f>'dXdata - Monthly'!CW26/100</f>
        <v>4.4200491116568097E-2</v>
      </c>
      <c r="T22" s="97">
        <f>'dXdata - Monthly'!CX26/100</f>
        <v>4.2599434905455258E-2</v>
      </c>
      <c r="U22" s="217">
        <f>'dXdata - Monthly'!CY26/100</f>
        <v>3.67098689450438E-2</v>
      </c>
      <c r="V22" s="244"/>
    </row>
    <row r="23" spans="1:22" s="203" customFormat="1" ht="16.5" customHeight="1" thickBot="1" x14ac:dyDescent="0.25">
      <c r="A23" s="258"/>
      <c r="B23" s="56" t="s">
        <v>36</v>
      </c>
      <c r="C23" s="57"/>
      <c r="D23" s="58"/>
      <c r="E23" s="229" t="s">
        <v>36</v>
      </c>
      <c r="F23" s="230"/>
      <c r="G23" s="230"/>
      <c r="H23" s="231"/>
      <c r="I23" s="231"/>
      <c r="J23" s="231"/>
      <c r="K23" s="231"/>
      <c r="L23" s="231"/>
      <c r="M23" s="231"/>
      <c r="N23" s="231"/>
      <c r="O23" s="231"/>
      <c r="P23" s="231"/>
      <c r="Q23" s="231"/>
      <c r="R23" s="231"/>
      <c r="S23" s="231"/>
      <c r="T23" s="231"/>
      <c r="U23" s="242"/>
      <c r="V23" s="244"/>
    </row>
    <row r="24" spans="1:22" s="206" customFormat="1" ht="16.5" customHeight="1" x14ac:dyDescent="0.2">
      <c r="A24" s="256">
        <v>21</v>
      </c>
      <c r="B24" s="112" t="s">
        <v>37</v>
      </c>
      <c r="C24" s="103" t="s">
        <v>15</v>
      </c>
      <c r="D24" s="104"/>
      <c r="E24" s="113" t="s">
        <v>216</v>
      </c>
      <c r="F24" s="105">
        <f>'dXdata - Annual'!H30/100</f>
        <v>1.6418324056568734E-2</v>
      </c>
      <c r="G24" s="114">
        <f>'dXdata - Annual'!I30/100</f>
        <v>1.6138281598696125E-2</v>
      </c>
      <c r="H24" s="106">
        <f>'dXdata - Monthly'!CL30/100</f>
        <v>1.0798129682103585E-2</v>
      </c>
      <c r="I24" s="107">
        <f>'dXdata - Monthly'!CM30/100</f>
        <v>1.2652940279830549E-2</v>
      </c>
      <c r="J24" s="107">
        <f>'dXdata - Monthly'!CN30/100</f>
        <v>9.8601818147576736E-3</v>
      </c>
      <c r="K24" s="107">
        <f>'dXdata - Monthly'!CO30/100</f>
        <v>1.4232193609508226E-2</v>
      </c>
      <c r="L24" s="107">
        <f>'dXdata - Monthly'!CP30/100</f>
        <v>1.4293659796286384E-2</v>
      </c>
      <c r="M24" s="107">
        <f>'dXdata - Monthly'!CQ30/100</f>
        <v>1.6084302444309584E-2</v>
      </c>
      <c r="N24" s="107">
        <f>'dXdata - Monthly'!CR30/100</f>
        <v>1.6932894304120927E-2</v>
      </c>
      <c r="O24" s="107">
        <f>'dXdata - Monthly'!CS30/100</f>
        <v>1.7139989200404271E-2</v>
      </c>
      <c r="P24" s="107">
        <f>'dXdata - Monthly'!CT30/100</f>
        <v>2.0297739630015244E-2</v>
      </c>
      <c r="Q24" s="107">
        <f>'dXdata - Monthly'!CU30/100</f>
        <v>2.1833951703160936E-2</v>
      </c>
      <c r="R24" s="107">
        <f>'dXdata - Monthly'!CV30/100</f>
        <v>1.7721901303329402E-2</v>
      </c>
      <c r="S24" s="107">
        <f>'dXdata - Monthly'!CW30/100</f>
        <v>2.1746232493862205E-2</v>
      </c>
      <c r="T24" s="106" t="e">
        <f>'dXdata - Monthly'!CX30/100</f>
        <v>#N/A</v>
      </c>
      <c r="U24" s="209" t="e">
        <f>'dXdata - Monthly'!CY30/100</f>
        <v>#N/A</v>
      </c>
      <c r="V24" s="247"/>
    </row>
    <row r="25" spans="1:22" s="203" customFormat="1" ht="16.5" customHeight="1" x14ac:dyDescent="0.2">
      <c r="A25" s="257">
        <v>22</v>
      </c>
      <c r="B25" s="70" t="s">
        <v>38</v>
      </c>
      <c r="C25" s="66" t="s">
        <v>15</v>
      </c>
      <c r="D25" s="69"/>
      <c r="E25" s="71" t="s">
        <v>39</v>
      </c>
      <c r="F25" s="154">
        <f>'dXdata - Annual'!H31/100</f>
        <v>6.950000000000002E-2</v>
      </c>
      <c r="G25" s="155">
        <f>'dXdata - Annual'!I31/100</f>
        <v>6.679166666666668E-2</v>
      </c>
      <c r="H25" s="157">
        <f>'dXdata - Monthly'!CL31/100</f>
        <v>7.2000000000000008E-2</v>
      </c>
      <c r="I25" s="156">
        <f>'dXdata - Monthly'!CM31/100</f>
        <v>7.2000000000000008E-2</v>
      </c>
      <c r="J25" s="156">
        <f>'dXdata - Monthly'!CN31/100</f>
        <v>7.2000000000000008E-2</v>
      </c>
      <c r="K25" s="156">
        <f>'dXdata - Monthly'!CO31/100</f>
        <v>7.2000000000000008E-2</v>
      </c>
      <c r="L25" s="156">
        <f>'dXdata - Monthly'!CP31/100</f>
        <v>7.2000000000000008E-2</v>
      </c>
      <c r="M25" s="156">
        <f>'dXdata - Monthly'!CQ31/100</f>
        <v>6.9500000000000006E-2</v>
      </c>
      <c r="N25" s="156">
        <f>'dXdata - Monthly'!CR31/100</f>
        <v>6.7000000000000004E-2</v>
      </c>
      <c r="O25" s="156">
        <f>'dXdata - Monthly'!CS31/100</f>
        <v>6.7000000000000004E-2</v>
      </c>
      <c r="P25" s="156">
        <f>'dXdata - Monthly'!CT31/100</f>
        <v>6.4500000000000002E-2</v>
      </c>
      <c r="Q25" s="156">
        <f>'dXdata - Monthly'!CU31/100</f>
        <v>5.9500000000000004E-2</v>
      </c>
      <c r="R25" s="156">
        <f>'dXdata - Monthly'!CV31/100</f>
        <v>5.9500000000000004E-2</v>
      </c>
      <c r="S25" s="156">
        <f>'dXdata - Monthly'!CW31/100</f>
        <v>5.45E-2</v>
      </c>
      <c r="T25" s="157">
        <f>'dXdata - Monthly'!CX31/100</f>
        <v>5.45E-2</v>
      </c>
      <c r="U25" s="218">
        <f>'dXdata - Monthly'!CY31/100</f>
        <v>5.2000000000000005E-2</v>
      </c>
      <c r="V25" s="244"/>
    </row>
    <row r="26" spans="1:22" s="203" customFormat="1" ht="16.5" customHeight="1" thickBot="1" x14ac:dyDescent="0.25">
      <c r="A26" s="256">
        <v>23</v>
      </c>
      <c r="B26" s="115" t="s">
        <v>40</v>
      </c>
      <c r="C26" s="116"/>
      <c r="D26" s="117"/>
      <c r="E26" s="118" t="s">
        <v>41</v>
      </c>
      <c r="F26" s="127">
        <f>'dXdata - Annual'!H32/100</f>
        <v>0.05</v>
      </c>
      <c r="G26" s="128">
        <f>'dXdata - Annual'!I32/100</f>
        <v>4.7291666666666669E-2</v>
      </c>
      <c r="H26" s="120">
        <f>'dXdata - Monthly'!CL32/100</f>
        <v>5.2499999999999998E-2</v>
      </c>
      <c r="I26" s="119">
        <f>'dXdata - Monthly'!CM32/100</f>
        <v>5.2499999999999998E-2</v>
      </c>
      <c r="J26" s="119">
        <f>'dXdata - Monthly'!CN32/100</f>
        <v>5.2499999999999998E-2</v>
      </c>
      <c r="K26" s="119">
        <f>'dXdata - Monthly'!CO32/100</f>
        <v>5.2499999999999998E-2</v>
      </c>
      <c r="L26" s="119">
        <f>'dXdata - Monthly'!CP32/100</f>
        <v>5.2499999999999998E-2</v>
      </c>
      <c r="M26" s="119">
        <f>'dXdata - Monthly'!CQ32/100</f>
        <v>0.05</v>
      </c>
      <c r="N26" s="119">
        <f>'dXdata - Monthly'!CR32/100</f>
        <v>4.7500000000000001E-2</v>
      </c>
      <c r="O26" s="119">
        <f>'dXdata - Monthly'!CS32/100</f>
        <v>4.7500000000000001E-2</v>
      </c>
      <c r="P26" s="119">
        <f>'dXdata - Monthly'!CT32/100</f>
        <v>4.4999999999999998E-2</v>
      </c>
      <c r="Q26" s="119">
        <f>'dXdata - Monthly'!CU32/100</f>
        <v>0.04</v>
      </c>
      <c r="R26" s="119">
        <f>'dXdata - Monthly'!CV32/100</f>
        <v>0.04</v>
      </c>
      <c r="S26" s="119">
        <f>'dXdata - Monthly'!CW32/100</f>
        <v>3.5000000000000003E-2</v>
      </c>
      <c r="T26" s="120">
        <f>'dXdata - Monthly'!CX32/100</f>
        <v>3.5000000000000003E-2</v>
      </c>
      <c r="U26" s="219">
        <f>'dXdata - Monthly'!CY32/100</f>
        <v>3.2500000000000001E-2</v>
      </c>
      <c r="V26" s="244"/>
    </row>
    <row r="27" spans="1:22" s="203" customFormat="1" ht="16.5" customHeight="1" thickBot="1" x14ac:dyDescent="0.25">
      <c r="A27" s="258"/>
      <c r="B27" s="56" t="s">
        <v>42</v>
      </c>
      <c r="C27" s="57"/>
      <c r="D27" s="58"/>
      <c r="E27" s="229" t="s">
        <v>42</v>
      </c>
      <c r="F27" s="230"/>
      <c r="G27" s="230"/>
      <c r="H27" s="231"/>
      <c r="I27" s="231"/>
      <c r="J27" s="231"/>
      <c r="K27" s="231"/>
      <c r="L27" s="231"/>
      <c r="M27" s="231"/>
      <c r="N27" s="231"/>
      <c r="O27" s="231"/>
      <c r="P27" s="231"/>
      <c r="Q27" s="231"/>
      <c r="R27" s="231"/>
      <c r="S27" s="231"/>
      <c r="T27" s="231"/>
      <c r="U27" s="242"/>
      <c r="V27" s="244"/>
    </row>
    <row r="28" spans="1:22" s="203" customFormat="1" ht="16.5" customHeight="1" x14ac:dyDescent="0.2">
      <c r="A28" s="256">
        <v>25</v>
      </c>
      <c r="B28" s="112" t="s">
        <v>43</v>
      </c>
      <c r="C28" s="103" t="s">
        <v>44</v>
      </c>
      <c r="D28" s="104"/>
      <c r="E28" s="113" t="s">
        <v>248</v>
      </c>
      <c r="F28" s="108">
        <f>'dXdata - Annual'!H33</f>
        <v>101.979097</v>
      </c>
      <c r="G28" s="188">
        <f>'dXdata - Annual'!I33</f>
        <v>103.77812499999999</v>
      </c>
      <c r="H28" s="162">
        <f>'dXdata - Monthly'!CL33</f>
        <v>8.5045809999999999</v>
      </c>
      <c r="I28" s="195">
        <f>'dXdata - Monthly'!CM33</f>
        <v>8.3943290000000008</v>
      </c>
      <c r="J28" s="195">
        <f>'dXdata - Monthly'!CN33</f>
        <v>8.4149790000000007</v>
      </c>
      <c r="K28" s="195">
        <f>'dXdata - Monthly'!CO33</f>
        <v>8.6843299999999992</v>
      </c>
      <c r="L28" s="195">
        <f>'dXdata - Monthly'!CP33</f>
        <v>8.4929059999999996</v>
      </c>
      <c r="M28" s="195">
        <f>'dXdata - Monthly'!CQ33</f>
        <v>8.5000499999999999</v>
      </c>
      <c r="N28" s="195">
        <f>'dXdata - Monthly'!CR33</f>
        <v>8.6858520000000006</v>
      </c>
      <c r="O28" s="195">
        <f>'dXdata - Monthly'!CS33</f>
        <v>8.5782059999999998</v>
      </c>
      <c r="P28" s="195">
        <f>'dXdata - Monthly'!CT33</f>
        <v>8.8132269999999995</v>
      </c>
      <c r="Q28" s="195">
        <f>'dXdata - Monthly'!CU33</f>
        <v>8.8639240000000008</v>
      </c>
      <c r="R28" s="195">
        <f>'dXdata - Monthly'!CV33</f>
        <v>8.8174329999999994</v>
      </c>
      <c r="S28" s="195">
        <f>'dXdata - Monthly'!CW33</f>
        <v>9.0283079999999991</v>
      </c>
      <c r="T28" s="162" t="e">
        <f>'dXdata - Monthly'!CX33</f>
        <v>#N/A</v>
      </c>
      <c r="U28" s="220" t="e">
        <f>'dXdata - Monthly'!CY33</f>
        <v>#N/A</v>
      </c>
      <c r="V28" s="244"/>
    </row>
    <row r="29" spans="1:22" s="203" customFormat="1" ht="16.5" customHeight="1" x14ac:dyDescent="0.2">
      <c r="A29" s="257">
        <v>26</v>
      </c>
      <c r="B29" s="72" t="s">
        <v>45</v>
      </c>
      <c r="C29" s="61" t="s">
        <v>46</v>
      </c>
      <c r="D29" s="62"/>
      <c r="E29" s="71" t="s">
        <v>249</v>
      </c>
      <c r="F29" s="98">
        <f>'dXdata - Annual'!H34</f>
        <v>41.960413233455633</v>
      </c>
      <c r="G29" s="99">
        <f>'dXdata - Annual'!I34</f>
        <v>43.818950309113845</v>
      </c>
      <c r="H29" s="167">
        <f>'dXdata - Monthly'!CL34</f>
        <v>3.5079207158102896</v>
      </c>
      <c r="I29" s="168">
        <f>'dXdata - Monthly'!CM34</f>
        <v>3.4136265047289664</v>
      </c>
      <c r="J29" s="168">
        <f>'dXdata - Monthly'!CN34</f>
        <v>3.4783451011465378</v>
      </c>
      <c r="K29" s="168">
        <f>'dXdata - Monthly'!CO34</f>
        <v>3.5990594512403953</v>
      </c>
      <c r="L29" s="168">
        <f>'dXdata - Monthly'!CP34</f>
        <v>3.6034984844548341</v>
      </c>
      <c r="M29" s="168">
        <f>'dXdata - Monthly'!CQ34</f>
        <v>3.6480501498509561</v>
      </c>
      <c r="N29" s="168">
        <f>'dXdata - Monthly'!CR34</f>
        <v>3.7360712393780853</v>
      </c>
      <c r="O29" s="168">
        <f>'dXdata - Monthly'!CS34</f>
        <v>3.6849649651494025</v>
      </c>
      <c r="P29" s="168">
        <f>'dXdata - Monthly'!CT34</f>
        <v>3.7750785749251454</v>
      </c>
      <c r="Q29" s="168">
        <f>'dXdata - Monthly'!CU34</f>
        <v>3.7931364236743552</v>
      </c>
      <c r="R29" s="168">
        <f>'dXdata - Monthly'!CV34</f>
        <v>3.7338525962103155</v>
      </c>
      <c r="S29" s="168">
        <f>'dXdata - Monthly'!CW34</f>
        <v>3.8453461025445699</v>
      </c>
      <c r="T29" s="167" t="e">
        <f>'dXdata - Monthly'!CX34</f>
        <v>#N/A</v>
      </c>
      <c r="U29" s="221" t="e">
        <f>'dXdata - Monthly'!CY34</f>
        <v>#N/A</v>
      </c>
      <c r="V29" s="244"/>
    </row>
    <row r="30" spans="1:22" s="207" customFormat="1" ht="16.5" customHeight="1" x14ac:dyDescent="0.2">
      <c r="A30" s="256">
        <v>28</v>
      </c>
      <c r="B30" s="112" t="s">
        <v>47</v>
      </c>
      <c r="C30" s="103" t="s">
        <v>48</v>
      </c>
      <c r="D30" s="104"/>
      <c r="E30" s="178" t="s">
        <v>49</v>
      </c>
      <c r="F30" s="123">
        <f>'dXdata - Annual'!H36</f>
        <v>19579</v>
      </c>
      <c r="G30" s="124">
        <f>'dXdata - Annual'!I36</f>
        <v>24369</v>
      </c>
      <c r="H30" s="176">
        <f>'dXdata - Monthly'!CL36</f>
        <v>1951</v>
      </c>
      <c r="I30" s="177">
        <f>'dXdata - Monthly'!CM36</f>
        <v>1674</v>
      </c>
      <c r="J30" s="177">
        <f>'dXdata - Monthly'!CN36</f>
        <v>1760</v>
      </c>
      <c r="K30" s="177">
        <f>'dXdata - Monthly'!CO36</f>
        <v>1831</v>
      </c>
      <c r="L30" s="177">
        <f>'dXdata - Monthly'!CP36</f>
        <v>1996</v>
      </c>
      <c r="M30" s="177">
        <f>'dXdata - Monthly'!CQ36</f>
        <v>1966</v>
      </c>
      <c r="N30" s="177">
        <f>'dXdata - Monthly'!CR36</f>
        <v>2471</v>
      </c>
      <c r="O30" s="177">
        <f>'dXdata - Monthly'!CS36</f>
        <v>1675</v>
      </c>
      <c r="P30" s="177">
        <f>'dXdata - Monthly'!CT36</f>
        <v>2090</v>
      </c>
      <c r="Q30" s="177">
        <f>'dXdata - Monthly'!CU36</f>
        <v>2690</v>
      </c>
      <c r="R30" s="177">
        <f>'dXdata - Monthly'!CV36</f>
        <v>2548</v>
      </c>
      <c r="S30" s="177">
        <f>'dXdata - Monthly'!CW36</f>
        <v>1717</v>
      </c>
      <c r="T30" s="176">
        <f>'dXdata - Monthly'!CX36</f>
        <v>1629</v>
      </c>
      <c r="U30" s="222" t="e">
        <f>'dXdata - Monthly'!CY36</f>
        <v>#N/A</v>
      </c>
      <c r="V30" s="248"/>
    </row>
    <row r="31" spans="1:22" s="203" customFormat="1" ht="16.5" customHeight="1" x14ac:dyDescent="0.2">
      <c r="A31" s="257">
        <v>29</v>
      </c>
      <c r="B31" s="72" t="s">
        <v>50</v>
      </c>
      <c r="C31" s="61" t="s">
        <v>51</v>
      </c>
      <c r="D31" s="62"/>
      <c r="E31" s="71" t="s">
        <v>222</v>
      </c>
      <c r="F31" s="93">
        <f>'dXdata - Annual'!H37</f>
        <v>2572</v>
      </c>
      <c r="G31" s="100">
        <f>'dXdata - Annual'!I37</f>
        <v>2587</v>
      </c>
      <c r="H31" s="165">
        <f>'dXdata - Monthly'!CL37</f>
        <v>192</v>
      </c>
      <c r="I31" s="166">
        <f>'dXdata - Monthly'!CM37</f>
        <v>203</v>
      </c>
      <c r="J31" s="166">
        <f>'dXdata - Monthly'!CN37</f>
        <v>224</v>
      </c>
      <c r="K31" s="166">
        <f>'dXdata - Monthly'!CO37</f>
        <v>266</v>
      </c>
      <c r="L31" s="166">
        <f>'dXdata - Monthly'!CP37</f>
        <v>218</v>
      </c>
      <c r="M31" s="166">
        <f>'dXdata - Monthly'!CQ37</f>
        <v>184</v>
      </c>
      <c r="N31" s="166">
        <f>'dXdata - Monthly'!CR37</f>
        <v>252</v>
      </c>
      <c r="O31" s="166">
        <f>'dXdata - Monthly'!CS37</f>
        <v>260</v>
      </c>
      <c r="P31" s="166">
        <f>'dXdata - Monthly'!CT37</f>
        <v>202</v>
      </c>
      <c r="Q31" s="166">
        <f>'dXdata - Monthly'!CU37</f>
        <v>191</v>
      </c>
      <c r="R31" s="166">
        <f>'dXdata - Monthly'!CV37</f>
        <v>216</v>
      </c>
      <c r="S31" s="166">
        <f>'dXdata - Monthly'!CW37</f>
        <v>179</v>
      </c>
      <c r="T31" s="165" t="e">
        <f>'dXdata - Monthly'!CX37</f>
        <v>#N/A</v>
      </c>
      <c r="U31" s="223" t="e">
        <f>'dXdata - Monthly'!CY37</f>
        <v>#N/A</v>
      </c>
      <c r="V31" s="244"/>
    </row>
    <row r="32" spans="1:22" s="203" customFormat="1" ht="16.5" customHeight="1" x14ac:dyDescent="0.2">
      <c r="A32" s="256">
        <v>31</v>
      </c>
      <c r="B32" s="112" t="s">
        <v>53</v>
      </c>
      <c r="C32" s="103" t="s">
        <v>52</v>
      </c>
      <c r="D32" s="104"/>
      <c r="E32" s="113" t="s">
        <v>250</v>
      </c>
      <c r="F32" s="123">
        <f>'dXdata - Annual'!H38</f>
        <v>27407</v>
      </c>
      <c r="G32" s="124">
        <f>'dXdata - Annual'!I38</f>
        <v>26981</v>
      </c>
      <c r="H32" s="176">
        <f>'dXdata - Monthly'!CL38</f>
        <v>1649</v>
      </c>
      <c r="I32" s="177">
        <f>'dXdata - Monthly'!CM38</f>
        <v>2132</v>
      </c>
      <c r="J32" s="177">
        <f>'dXdata - Monthly'!CN38</f>
        <v>2658</v>
      </c>
      <c r="K32" s="177">
        <f>'dXdata - Monthly'!CO38</f>
        <v>2876</v>
      </c>
      <c r="L32" s="177">
        <f>'dXdata - Monthly'!CP38</f>
        <v>3090</v>
      </c>
      <c r="M32" s="177">
        <f>'dXdata - Monthly'!CQ38</f>
        <v>2737</v>
      </c>
      <c r="N32" s="177">
        <f>'dXdata - Monthly'!CR38</f>
        <v>2374</v>
      </c>
      <c r="O32" s="177">
        <f>'dXdata - Monthly'!CS38</f>
        <v>2182</v>
      </c>
      <c r="P32" s="177">
        <f>'dXdata - Monthly'!CT38</f>
        <v>2000</v>
      </c>
      <c r="Q32" s="177">
        <f>'dXdata - Monthly'!CU38</f>
        <v>2170</v>
      </c>
      <c r="R32" s="177">
        <f>'dXdata - Monthly'!CV38</f>
        <v>1793</v>
      </c>
      <c r="S32" s="177">
        <f>'dXdata - Monthly'!CW38</f>
        <v>1320</v>
      </c>
      <c r="T32" s="176">
        <f>'dXdata - Monthly'!CX38</f>
        <v>1451</v>
      </c>
      <c r="U32" s="222">
        <f>'dXdata - Monthly'!CY38</f>
        <v>1721</v>
      </c>
      <c r="V32" s="244"/>
    </row>
    <row r="33" spans="1:22" s="203" customFormat="1" ht="16.5" customHeight="1" x14ac:dyDescent="0.2">
      <c r="A33" s="257">
        <v>32</v>
      </c>
      <c r="B33" s="72" t="s">
        <v>54</v>
      </c>
      <c r="C33" s="61" t="s">
        <v>51</v>
      </c>
      <c r="D33" s="62"/>
      <c r="E33" s="71" t="s">
        <v>251</v>
      </c>
      <c r="F33" s="180">
        <f>'dXdata - Annual'!H40</f>
        <v>80.608823529411765</v>
      </c>
      <c r="G33" s="181">
        <f>'dXdata - Annual'!I40</f>
        <v>72.329303273195194</v>
      </c>
      <c r="H33" s="183">
        <f>'dXdata - Monthly'!CL40*100</f>
        <v>77.164248947122132</v>
      </c>
      <c r="I33" s="182">
        <f>'dXdata - Monthly'!CM40*100</f>
        <v>78.642567318332723</v>
      </c>
      <c r="J33" s="182">
        <f>'dXdata - Monthly'!CN40*100</f>
        <v>83.769303498266623</v>
      </c>
      <c r="K33" s="182">
        <f>'dXdata - Monthly'!CO40*100</f>
        <v>82.383271268977367</v>
      </c>
      <c r="L33" s="182">
        <f>'dXdata - Monthly'!CP40*100</f>
        <v>71.247406041042197</v>
      </c>
      <c r="M33" s="182">
        <f>'dXdata - Monthly'!CQ40*100</f>
        <v>72.064244339125864</v>
      </c>
      <c r="N33" s="182">
        <f>'dXdata - Monthly'!CR40*100</f>
        <v>65.889536497363309</v>
      </c>
      <c r="O33" s="182">
        <f>'dXdata - Monthly'!CS40*100</f>
        <v>61.690698331919705</v>
      </c>
      <c r="P33" s="182">
        <f>'dXdata - Monthly'!CT40*100</f>
        <v>54.244643341470031</v>
      </c>
      <c r="Q33" s="182">
        <f>'dXdata - Monthly'!CU40*100</f>
        <v>66.482843137254903</v>
      </c>
      <c r="R33" s="182">
        <f>'dXdata - Monthly'!CV40*100</f>
        <v>77.051998281048554</v>
      </c>
      <c r="S33" s="182">
        <f>'dXdata - Monthly'!CW40*100</f>
        <v>106.62358642972536</v>
      </c>
      <c r="T33" s="183">
        <f>'dXdata - Monthly'!CX40*100</f>
        <v>50.103591160220994</v>
      </c>
      <c r="U33" s="224">
        <f>'dXdata - Monthly'!CY40*100</f>
        <v>60.812720848056536</v>
      </c>
      <c r="V33" s="244"/>
    </row>
    <row r="34" spans="1:22" s="203" customFormat="1" ht="16.5" customHeight="1" thickBot="1" x14ac:dyDescent="0.25">
      <c r="A34" s="256">
        <v>33</v>
      </c>
      <c r="B34" s="115" t="s">
        <v>55</v>
      </c>
      <c r="C34" s="103" t="s">
        <v>44</v>
      </c>
      <c r="D34" s="117"/>
      <c r="E34" s="118" t="s">
        <v>252</v>
      </c>
      <c r="F34" s="143">
        <f>'dXdata - Annual'!H39</f>
        <v>536.57541666666668</v>
      </c>
      <c r="G34" s="144">
        <f>'dXdata - Annual'!I39</f>
        <v>606.05241666666666</v>
      </c>
      <c r="H34" s="146">
        <f>'dXdata - Monthly'!CL39/1000</f>
        <v>569.38900000000001</v>
      </c>
      <c r="I34" s="145">
        <f>'dXdata - Monthly'!CM39/1000</f>
        <v>583.10699999999997</v>
      </c>
      <c r="J34" s="145">
        <f>'dXdata - Monthly'!CN39/1000</f>
        <v>596.21100000000001</v>
      </c>
      <c r="K34" s="145">
        <f>'dXdata - Monthly'!CO39/1000</f>
        <v>608.53499999999997</v>
      </c>
      <c r="L34" s="145">
        <f>'dXdata - Monthly'!CP39/1000</f>
        <v>612.80399999999997</v>
      </c>
      <c r="M34" s="145">
        <f>'dXdata - Monthly'!CQ39/1000</f>
        <v>623.18200000000002</v>
      </c>
      <c r="N34" s="145">
        <f>'dXdata - Monthly'!CR39/1000</f>
        <v>606.42499999999995</v>
      </c>
      <c r="O34" s="145">
        <f>'dXdata - Monthly'!CS39/1000</f>
        <v>609.23</v>
      </c>
      <c r="P34" s="145">
        <f>'dXdata - Monthly'!CT39/1000</f>
        <v>622.20500000000004</v>
      </c>
      <c r="Q34" s="145">
        <f>'dXdata - Monthly'!CU39/1000</f>
        <v>620.81100000000004</v>
      </c>
      <c r="R34" s="145">
        <f>'dXdata - Monthly'!CV39/1000</f>
        <v>615.66800000000001</v>
      </c>
      <c r="S34" s="145">
        <f>'dXdata - Monthly'!CW39/1000</f>
        <v>605.06200000000001</v>
      </c>
      <c r="T34" s="146">
        <f>'dXdata - Monthly'!CX39/1000</f>
        <v>605.02599999999995</v>
      </c>
      <c r="U34" s="225">
        <f>'dXdata - Monthly'!CY39/1000</f>
        <v>612.83799999999997</v>
      </c>
      <c r="V34" s="244"/>
    </row>
    <row r="35" spans="1:22" s="203" customFormat="1" ht="16.5" customHeight="1" thickBot="1" x14ac:dyDescent="0.25">
      <c r="A35" s="256"/>
      <c r="B35" s="147" t="s">
        <v>56</v>
      </c>
      <c r="C35" s="148"/>
      <c r="D35" s="149"/>
      <c r="E35" s="229" t="s">
        <v>56</v>
      </c>
      <c r="F35" s="230"/>
      <c r="G35" s="230"/>
      <c r="H35" s="231"/>
      <c r="I35" s="231"/>
      <c r="J35" s="231"/>
      <c r="K35" s="231"/>
      <c r="L35" s="231"/>
      <c r="M35" s="231"/>
      <c r="N35" s="231"/>
      <c r="O35" s="231"/>
      <c r="P35" s="231"/>
      <c r="Q35" s="231"/>
      <c r="R35" s="231"/>
      <c r="S35" s="231"/>
      <c r="T35" s="231"/>
      <c r="U35" s="242"/>
      <c r="V35" s="244"/>
    </row>
    <row r="36" spans="1:22" s="208" customFormat="1" ht="16.5" customHeight="1" x14ac:dyDescent="0.2">
      <c r="A36" s="259">
        <v>35</v>
      </c>
      <c r="B36" s="152" t="s">
        <v>57</v>
      </c>
      <c r="C36" s="152" t="s">
        <v>46</v>
      </c>
      <c r="D36" s="153"/>
      <c r="E36" s="74" t="s">
        <v>253</v>
      </c>
      <c r="F36" s="180">
        <f>'dXdata - Annual'!H41</f>
        <v>400.61625460451711</v>
      </c>
      <c r="G36" s="181">
        <f>'dXdata - Annual'!I41</f>
        <v>409.44612920974185</v>
      </c>
      <c r="H36" s="171">
        <f>'dXdata - Monthly'!CL41</f>
        <v>34.541273173054449</v>
      </c>
      <c r="I36" s="196">
        <f>'dXdata - Monthly'!CM41</f>
        <v>37.628977647654295</v>
      </c>
      <c r="J36" s="196">
        <f>'dXdata - Monthly'!CN41</f>
        <v>34.388368560020069</v>
      </c>
      <c r="K36" s="196">
        <f>'dXdata - Monthly'!CO41</f>
        <v>38.561856229541604</v>
      </c>
      <c r="L36" s="196">
        <f>'dXdata - Monthly'!CP41</f>
        <v>36.636123888704276</v>
      </c>
      <c r="M36" s="196">
        <f>'dXdata - Monthly'!CQ41</f>
        <v>34.818951502256773</v>
      </c>
      <c r="N36" s="196">
        <f>'dXdata - Monthly'!CR41</f>
        <v>33.472000406948617</v>
      </c>
      <c r="O36" s="196">
        <f>'dXdata - Monthly'!CS41</f>
        <v>33.882291929245326</v>
      </c>
      <c r="P36" s="196">
        <f>'dXdata - Monthly'!CT41</f>
        <v>31.300570241765413</v>
      </c>
      <c r="Q36" s="196">
        <f>'dXdata - Monthly'!CU41</f>
        <v>33.483691510008185</v>
      </c>
      <c r="R36" s="196">
        <f>'dXdata - Monthly'!CV41</f>
        <v>30.998257448641699</v>
      </c>
      <c r="S36" s="196">
        <f>'dXdata - Monthly'!CW41</f>
        <v>29.733766671901201</v>
      </c>
      <c r="T36" s="171" t="e">
        <f>'dXdata - Monthly'!CX41</f>
        <v>#N/A</v>
      </c>
      <c r="U36" s="226" t="e">
        <f>'dXdata - Monthly'!CY41</f>
        <v>#N/A</v>
      </c>
      <c r="V36" s="249"/>
    </row>
    <row r="37" spans="1:22" s="208" customFormat="1" ht="16.5" customHeight="1" x14ac:dyDescent="0.2">
      <c r="A37" s="260">
        <v>36</v>
      </c>
      <c r="B37" s="112" t="s">
        <v>58</v>
      </c>
      <c r="C37" s="112" t="s">
        <v>46</v>
      </c>
      <c r="D37" s="125"/>
      <c r="E37" s="126" t="s">
        <v>217</v>
      </c>
      <c r="F37" s="121">
        <f>'dXdata - Annual'!H42</f>
        <v>104.25468999999998</v>
      </c>
      <c r="G37" s="122">
        <f>'dXdata - Annual'!I42</f>
        <v>102.17856400000002</v>
      </c>
      <c r="H37" s="172">
        <f>'dXdata - Monthly'!CL42</f>
        <v>8.3439110000000003</v>
      </c>
      <c r="I37" s="173">
        <f>'dXdata - Monthly'!CM42</f>
        <v>8.7803050000000002</v>
      </c>
      <c r="J37" s="173">
        <f>'dXdata - Monthly'!CN42</f>
        <v>8.3841059999999992</v>
      </c>
      <c r="K37" s="173">
        <f>'dXdata - Monthly'!CO42</f>
        <v>8.5502690000000001</v>
      </c>
      <c r="L37" s="173">
        <f>'dXdata - Monthly'!CP42</f>
        <v>8.6117740000000005</v>
      </c>
      <c r="M37" s="173">
        <f>'dXdata - Monthly'!CQ42</f>
        <v>8.3750590000000003</v>
      </c>
      <c r="N37" s="173">
        <f>'dXdata - Monthly'!CR42</f>
        <v>8.6194860000000002</v>
      </c>
      <c r="O37" s="173">
        <f>'dXdata - Monthly'!CS42</f>
        <v>8.3315029999999997</v>
      </c>
      <c r="P37" s="173">
        <f>'dXdata - Monthly'!CT42</f>
        <v>8.2275120000000008</v>
      </c>
      <c r="Q37" s="173">
        <f>'dXdata - Monthly'!CU42</f>
        <v>8.6686820000000004</v>
      </c>
      <c r="R37" s="173">
        <f>'dXdata - Monthly'!CV42</f>
        <v>8.5381999999999998</v>
      </c>
      <c r="S37" s="173">
        <f>'dXdata - Monthly'!CW42</f>
        <v>8.747757</v>
      </c>
      <c r="T37" s="172" t="e">
        <f>'dXdata - Monthly'!CX42</f>
        <v>#N/A</v>
      </c>
      <c r="U37" s="227" t="e">
        <f>'dXdata - Monthly'!CY42</f>
        <v>#N/A</v>
      </c>
      <c r="V37" s="249"/>
    </row>
    <row r="38" spans="1:22" s="208" customFormat="1" ht="16.5" customHeight="1" x14ac:dyDescent="0.2">
      <c r="A38" s="259">
        <v>39</v>
      </c>
      <c r="B38" s="72" t="s">
        <v>59</v>
      </c>
      <c r="C38" s="72" t="s">
        <v>48</v>
      </c>
      <c r="D38" s="73"/>
      <c r="E38" s="74" t="s">
        <v>218</v>
      </c>
      <c r="F38" s="93">
        <f>'dXdata - Annual'!H45</f>
        <v>142</v>
      </c>
      <c r="G38" s="100">
        <f>'dXdata - Annual'!I45</f>
        <v>156</v>
      </c>
      <c r="H38" s="169">
        <f>'dXdata - Monthly'!CL45</f>
        <v>17</v>
      </c>
      <c r="I38" s="170">
        <f>'dXdata - Monthly'!CM45</f>
        <v>21</v>
      </c>
      <c r="J38" s="170">
        <f>'dXdata - Monthly'!CN45</f>
        <v>15</v>
      </c>
      <c r="K38" s="170">
        <f>'dXdata - Monthly'!CO45</f>
        <v>17</v>
      </c>
      <c r="L38" s="170">
        <f>'dXdata - Monthly'!CP45</f>
        <v>12</v>
      </c>
      <c r="M38" s="170">
        <f>'dXdata - Monthly'!CQ45</f>
        <v>10</v>
      </c>
      <c r="N38" s="170">
        <f>'dXdata - Monthly'!CR45</f>
        <v>9</v>
      </c>
      <c r="O38" s="170">
        <f>'dXdata - Monthly'!CS45</f>
        <v>8</v>
      </c>
      <c r="P38" s="170">
        <f>'dXdata - Monthly'!CT45</f>
        <v>6</v>
      </c>
      <c r="Q38" s="170">
        <f>'dXdata - Monthly'!CU45</f>
        <v>15</v>
      </c>
      <c r="R38" s="170">
        <f>'dXdata - Monthly'!CV45</f>
        <v>18</v>
      </c>
      <c r="S38" s="170">
        <f>'dXdata - Monthly'!CW45</f>
        <v>8</v>
      </c>
      <c r="T38" s="169">
        <f>'dXdata - Monthly'!CX45</f>
        <v>22</v>
      </c>
      <c r="U38" s="228" t="e">
        <f>'dXdata - Monthly'!CY45</f>
        <v>#N/A</v>
      </c>
      <c r="V38" s="249"/>
    </row>
    <row r="39" spans="1:22" s="208" customFormat="1" ht="16.5" customHeight="1" thickBot="1" x14ac:dyDescent="0.25">
      <c r="A39" s="261">
        <v>41</v>
      </c>
      <c r="B39" s="150" t="s">
        <v>60</v>
      </c>
      <c r="C39" s="150" t="s">
        <v>52</v>
      </c>
      <c r="D39" s="151"/>
      <c r="E39" s="151" t="s">
        <v>254</v>
      </c>
      <c r="F39" s="143">
        <f>'dXdata - Annual'!H46</f>
        <v>5935.6760807800001</v>
      </c>
      <c r="G39" s="144">
        <f>'dXdata - Annual'!I46</f>
        <v>9293.7986933100001</v>
      </c>
      <c r="H39" s="174">
        <f>'dXdata - Monthly'!CL46</f>
        <v>457.35617909000001</v>
      </c>
      <c r="I39" s="175">
        <f>'dXdata - Monthly'!CM46</f>
        <v>659.88735976999999</v>
      </c>
      <c r="J39" s="175">
        <f>'dXdata - Monthly'!CN46</f>
        <v>810.17077355999993</v>
      </c>
      <c r="K39" s="175">
        <f>'dXdata - Monthly'!CO46</f>
        <v>1248.5851501000002</v>
      </c>
      <c r="L39" s="175">
        <f>'dXdata - Monthly'!CP46</f>
        <v>506.54283089000006</v>
      </c>
      <c r="M39" s="175">
        <f>'dXdata - Monthly'!CQ46</f>
        <v>667.73585360000004</v>
      </c>
      <c r="N39" s="175">
        <f>'dXdata - Monthly'!CR46</f>
        <v>618.78582211000003</v>
      </c>
      <c r="O39" s="175">
        <f>'dXdata - Monthly'!CS46</f>
        <v>757.58520765000003</v>
      </c>
      <c r="P39" s="175">
        <f>'dXdata - Monthly'!CT46</f>
        <v>827.4153283899999</v>
      </c>
      <c r="Q39" s="175">
        <f>'dXdata - Monthly'!CU46</f>
        <v>682.94443699999988</v>
      </c>
      <c r="R39" s="175">
        <f>'dXdata - Monthly'!CV46</f>
        <v>1221.2247805299999</v>
      </c>
      <c r="S39" s="175">
        <f>'dXdata - Monthly'!CW46</f>
        <v>835.56497061999994</v>
      </c>
      <c r="T39" s="174">
        <f>'dXdata - Monthly'!CX46</f>
        <v>396.63867442000003</v>
      </c>
      <c r="U39" s="262">
        <f>'dXdata - Monthly'!CY46</f>
        <v>640.58341435</v>
      </c>
      <c r="V39" s="249"/>
    </row>
    <row r="40" spans="1:22" s="202" customFormat="1" ht="27.75" customHeight="1" x14ac:dyDescent="0.2">
      <c r="A40" s="4"/>
      <c r="B40" s="197"/>
      <c r="C40" s="198"/>
      <c r="D40" s="198"/>
      <c r="E40" s="270" t="s">
        <v>243</v>
      </c>
      <c r="F40" s="270"/>
      <c r="G40" s="270"/>
      <c r="H40" s="270"/>
      <c r="I40" s="270"/>
      <c r="J40" s="270"/>
      <c r="K40" s="270"/>
      <c r="L40" s="270"/>
      <c r="M40" s="270"/>
      <c r="N40" s="270"/>
      <c r="O40" s="270"/>
      <c r="P40" s="270"/>
      <c r="Q40" s="270"/>
      <c r="R40" s="270"/>
      <c r="S40" s="270"/>
      <c r="T40" s="270"/>
      <c r="U40" s="268"/>
      <c r="V40" s="54"/>
    </row>
    <row r="41" spans="1:22" s="202" customFormat="1" ht="12.75" customHeight="1" x14ac:dyDescent="0.25">
      <c r="A41" s="4"/>
      <c r="B41" s="197"/>
      <c r="C41" s="198"/>
      <c r="D41" s="198"/>
      <c r="E41" s="54" t="s">
        <v>244</v>
      </c>
      <c r="F41" s="89"/>
      <c r="G41" s="89"/>
      <c r="H41" s="89"/>
      <c r="I41" s="89"/>
      <c r="J41" s="89"/>
      <c r="K41" s="89"/>
      <c r="L41" s="89"/>
      <c r="M41" s="89"/>
      <c r="N41" s="89"/>
      <c r="O41" s="89"/>
      <c r="P41" s="89"/>
      <c r="Q41" s="89"/>
      <c r="R41" s="89"/>
      <c r="S41" s="89"/>
      <c r="T41" s="89"/>
      <c r="U41" s="89"/>
      <c r="V41" s="54"/>
    </row>
    <row r="42" spans="1:22" s="202" customFormat="1" hidden="1" x14ac:dyDescent="0.25">
      <c r="A42" s="4"/>
      <c r="B42" s="197"/>
      <c r="C42" s="198"/>
      <c r="D42" s="198"/>
      <c r="E42" s="54" t="s">
        <v>221</v>
      </c>
      <c r="F42" s="89"/>
      <c r="G42" s="89"/>
      <c r="H42" s="89"/>
      <c r="I42" s="89"/>
      <c r="J42" s="89"/>
      <c r="K42" s="89"/>
      <c r="L42" s="89"/>
      <c r="M42" s="89"/>
      <c r="N42" s="89"/>
      <c r="O42" s="89"/>
      <c r="P42" s="89"/>
      <c r="Q42" s="89"/>
      <c r="R42" s="89"/>
      <c r="S42" s="89"/>
      <c r="T42" s="89"/>
      <c r="U42" s="89"/>
      <c r="V42" s="54"/>
    </row>
    <row r="43" spans="1:22" s="202" customFormat="1" x14ac:dyDescent="0.25">
      <c r="A43" s="4"/>
      <c r="B43" s="197"/>
      <c r="C43" s="198"/>
      <c r="D43" s="198"/>
      <c r="E43" s="54" t="s">
        <v>61</v>
      </c>
      <c r="F43" s="89"/>
      <c r="G43" s="89"/>
      <c r="H43" s="89"/>
      <c r="I43" s="89"/>
      <c r="J43" s="89"/>
      <c r="K43" s="89"/>
      <c r="L43" s="89"/>
      <c r="M43" s="89"/>
      <c r="N43" s="89"/>
      <c r="O43" s="89"/>
      <c r="P43" s="89"/>
      <c r="Q43" s="89"/>
      <c r="R43" s="89"/>
      <c r="S43" s="89"/>
      <c r="T43" s="89"/>
      <c r="U43" s="89"/>
      <c r="V43" s="54"/>
    </row>
    <row r="44" spans="1:22" s="202" customFormat="1" x14ac:dyDescent="0.25">
      <c r="A44" s="4"/>
      <c r="B44" s="197"/>
      <c r="C44" s="198"/>
      <c r="D44" s="198"/>
      <c r="E44" s="199" t="s">
        <v>223</v>
      </c>
      <c r="F44" s="200"/>
      <c r="G44" s="200"/>
      <c r="H44" s="200"/>
      <c r="I44" s="89"/>
      <c r="J44" s="89"/>
      <c r="K44" s="89"/>
      <c r="L44" s="89"/>
      <c r="M44" s="89"/>
      <c r="N44" s="89"/>
      <c r="O44" s="89"/>
      <c r="P44" s="89"/>
      <c r="Q44" s="89"/>
      <c r="R44" s="89"/>
      <c r="S44" s="89"/>
      <c r="T44" s="89"/>
      <c r="U44" s="89"/>
      <c r="V44" s="54"/>
    </row>
    <row r="45" spans="1:22" s="202" customFormat="1" x14ac:dyDescent="0.25">
      <c r="A45" s="4"/>
      <c r="B45" s="197"/>
      <c r="C45" s="198"/>
      <c r="D45" s="198"/>
      <c r="E45" s="199" t="s">
        <v>225</v>
      </c>
      <c r="F45" s="200"/>
      <c r="G45" s="200"/>
      <c r="H45" s="200"/>
      <c r="I45" s="89"/>
      <c r="J45" s="89"/>
      <c r="K45" s="89"/>
      <c r="L45" s="89"/>
      <c r="M45" s="89"/>
      <c r="N45" s="89"/>
      <c r="O45" s="89"/>
      <c r="P45" s="89"/>
      <c r="Q45" s="89"/>
      <c r="R45" s="89"/>
      <c r="S45" s="89"/>
      <c r="T45" s="89"/>
      <c r="U45" s="89"/>
      <c r="V45" s="54"/>
    </row>
    <row r="46" spans="1:22" s="202" customFormat="1" ht="12" customHeight="1" x14ac:dyDescent="0.25">
      <c r="A46" s="4"/>
      <c r="B46" s="197"/>
      <c r="C46" s="198"/>
      <c r="D46" s="198"/>
      <c r="E46" s="269" t="s">
        <v>255</v>
      </c>
      <c r="F46" s="269"/>
      <c r="G46" s="269"/>
      <c r="H46" s="269"/>
      <c r="I46" s="185"/>
      <c r="J46" s="185"/>
      <c r="K46" s="185"/>
      <c r="L46" s="185"/>
      <c r="M46" s="185"/>
      <c r="N46" s="185"/>
      <c r="O46" s="185"/>
      <c r="P46" s="185"/>
      <c r="Q46" s="185"/>
      <c r="R46" s="185"/>
      <c r="S46" s="185"/>
      <c r="T46" s="185"/>
      <c r="U46" s="185"/>
      <c r="V46" s="54"/>
    </row>
    <row r="47" spans="1:22" s="202" customFormat="1" ht="12.6" customHeight="1" x14ac:dyDescent="0.25">
      <c r="A47" s="4"/>
      <c r="B47" s="197"/>
      <c r="C47" s="198"/>
      <c r="D47" s="198"/>
      <c r="E47" s="269" t="s">
        <v>256</v>
      </c>
      <c r="F47" s="269"/>
      <c r="G47" s="269"/>
      <c r="H47" s="269"/>
      <c r="I47" s="269"/>
      <c r="J47" s="269"/>
      <c r="K47" s="269"/>
      <c r="L47" s="269"/>
      <c r="M47" s="269"/>
      <c r="N47" s="269"/>
      <c r="O47" s="269"/>
      <c r="P47" s="269"/>
      <c r="Q47" s="269"/>
      <c r="R47" s="269"/>
      <c r="S47" s="269"/>
      <c r="T47" s="269"/>
      <c r="U47" s="267"/>
      <c r="V47" s="54"/>
    </row>
    <row r="48" spans="1:22" s="202" customFormat="1" ht="10.5" customHeight="1" x14ac:dyDescent="0.25">
      <c r="A48" s="4"/>
      <c r="B48" s="197"/>
      <c r="C48" s="198"/>
      <c r="D48" s="198"/>
      <c r="E48" s="269" t="s">
        <v>257</v>
      </c>
      <c r="F48" s="269"/>
      <c r="G48" s="269"/>
      <c r="H48" s="269"/>
      <c r="I48" s="185"/>
      <c r="J48" s="185"/>
      <c r="K48" s="185"/>
      <c r="L48" s="185"/>
      <c r="M48" s="185"/>
      <c r="N48" s="185"/>
      <c r="O48" s="185"/>
      <c r="P48" s="185"/>
      <c r="Q48" s="185"/>
      <c r="R48" s="185"/>
      <c r="S48" s="185"/>
      <c r="T48" s="185"/>
      <c r="U48" s="185"/>
      <c r="V48" s="54"/>
    </row>
    <row r="49" spans="1:22" s="202" customFormat="1" x14ac:dyDescent="0.25">
      <c r="A49" s="4"/>
      <c r="B49" s="197"/>
      <c r="C49" s="198"/>
      <c r="D49" s="198"/>
      <c r="E49" s="269" t="s">
        <v>258</v>
      </c>
      <c r="F49" s="269"/>
      <c r="G49" s="269"/>
      <c r="H49" s="269"/>
      <c r="I49" s="269"/>
      <c r="J49" s="269"/>
      <c r="K49" s="269"/>
      <c r="L49" s="269"/>
      <c r="M49" s="269"/>
      <c r="N49" s="269"/>
      <c r="O49" s="269"/>
      <c r="P49" s="269"/>
      <c r="Q49" s="269"/>
      <c r="R49" s="269"/>
      <c r="S49" s="269"/>
      <c r="T49" s="269"/>
      <c r="U49" s="267"/>
      <c r="V49" s="54"/>
    </row>
    <row r="50" spans="1:22" s="202" customFormat="1" ht="12.6" customHeight="1" x14ac:dyDescent="0.25">
      <c r="A50" s="4"/>
      <c r="B50" s="197"/>
      <c r="C50" s="198"/>
      <c r="D50" s="198"/>
      <c r="E50" s="269" t="s">
        <v>263</v>
      </c>
      <c r="F50" s="269"/>
      <c r="G50" s="269"/>
      <c r="H50" s="269"/>
      <c r="I50" s="269"/>
      <c r="J50" s="269"/>
      <c r="K50" s="269"/>
      <c r="L50" s="269"/>
      <c r="M50" s="269"/>
      <c r="N50" s="269"/>
      <c r="O50" s="269"/>
      <c r="P50" s="269"/>
      <c r="Q50" s="269"/>
      <c r="R50" s="269"/>
      <c r="S50" s="269"/>
      <c r="T50" s="269"/>
      <c r="U50" s="267"/>
      <c r="V50" s="54"/>
    </row>
    <row r="51" spans="1:22" s="202" customFormat="1" x14ac:dyDescent="0.25">
      <c r="A51" s="4"/>
      <c r="B51" s="197"/>
      <c r="C51" s="198"/>
      <c r="D51" s="198"/>
      <c r="E51" s="54" t="s">
        <v>240</v>
      </c>
      <c r="F51" s="89"/>
      <c r="G51" s="89"/>
      <c r="H51" s="89"/>
      <c r="I51" s="89"/>
      <c r="J51" s="89"/>
      <c r="K51" s="89"/>
      <c r="L51" s="89"/>
      <c r="M51" s="89"/>
      <c r="N51" s="89"/>
      <c r="O51" s="89"/>
      <c r="P51" s="89"/>
      <c r="Q51" s="89"/>
      <c r="R51" s="89"/>
      <c r="S51" s="89"/>
      <c r="T51" s="89"/>
      <c r="U51" s="89"/>
      <c r="V51" s="54"/>
    </row>
    <row r="58" spans="1:22" x14ac:dyDescent="0.2">
      <c r="E58" s="13"/>
    </row>
  </sheetData>
  <sheetProtection algorithmName="SHA-512" hashValue="kqtmpOfybx7TMz+Q2yUI0SxHAq6GFoIyesoAtS5f4VlxfXrblxPW10RMZ/GHrVdk2/iAKet7/NYDt2Xn5ucZ6Q==" saltValue="MekPbGJ18T/MwKaJrN7uBQ=="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2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29" customWidth="1"/>
    <col min="2" max="26" width="10.7109375" style="129" customWidth="1"/>
    <col min="27" max="27" width="6.7109375" style="129" customWidth="1"/>
    <col min="28" max="28" width="5.140625" style="129" customWidth="1"/>
    <col min="29" max="29" width="4.140625" style="129" customWidth="1"/>
    <col min="30" max="128" width="0" style="131" hidden="1" customWidth="1"/>
    <col min="129" max="16384" width="10.7109375" style="129" hidden="1"/>
  </cols>
  <sheetData>
    <row r="1" spans="1:128" ht="33.75" x14ac:dyDescent="0.5">
      <c r="A1" s="271" t="str">
        <f ca="1">TEXT(TODAY()-30,"MMMM yyyy")</f>
        <v>February 2025</v>
      </c>
      <c r="B1" s="271"/>
      <c r="C1" s="271"/>
      <c r="D1" s="271"/>
      <c r="E1" s="271"/>
      <c r="S1" s="130" t="e">
        <f>Table!#REF!</f>
        <v>#REF!</v>
      </c>
    </row>
    <row r="2" spans="1:128" ht="61.5" x14ac:dyDescent="0.9">
      <c r="A2" s="132" t="s">
        <v>0</v>
      </c>
    </row>
    <row r="3" spans="1:128" s="135" customFormat="1" ht="36" x14ac:dyDescent="0.55000000000000004">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35" customFormat="1" ht="36" x14ac:dyDescent="0.55000000000000004">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35" customFormat="1" ht="36" x14ac:dyDescent="0.55000000000000004">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35" customFormat="1" ht="36" x14ac:dyDescent="0.55000000000000004">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35" customFormat="1" ht="36" x14ac:dyDescent="0.55000000000000004">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35" customFormat="1" ht="36" x14ac:dyDescent="0.55000000000000004">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35" customFormat="1" ht="21" x14ac:dyDescent="0.3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3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5" customFormat="1" x14ac:dyDescent="0.2">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v>45566</v>
      </c>
      <c r="CV12" s="81">
        <v>45597</v>
      </c>
      <c r="CW12" s="81">
        <v>45627</v>
      </c>
      <c r="CX12" s="81">
        <v>45658</v>
      </c>
      <c r="CY12" s="81">
        <v>45689</v>
      </c>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
      <c r="E13" s="78"/>
    </row>
    <row r="14" spans="1:1233" x14ac:dyDescent="0.2">
      <c r="A14" s="41" t="s">
        <v>116</v>
      </c>
      <c r="C14" s="41" t="s">
        <v>15</v>
      </c>
      <c r="D14" s="79" t="s">
        <v>81</v>
      </c>
      <c r="E14" s="78">
        <v>45706</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t="e">
        <v>#N/A</v>
      </c>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9" t="s">
        <v>81</v>
      </c>
      <c r="E15" s="78">
        <v>45706</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t="e">
        <v>#N/A</v>
      </c>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9" t="s">
        <v>81</v>
      </c>
      <c r="E16" s="78">
        <v>45723</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9" t="s">
        <v>81</v>
      </c>
      <c r="E17" s="78">
        <v>45723</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261</v>
      </c>
      <c r="C18" s="41" t="s">
        <v>11</v>
      </c>
      <c r="D18" s="79" t="s">
        <v>81</v>
      </c>
      <c r="E18" s="78">
        <v>45723</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9" t="s">
        <v>81</v>
      </c>
      <c r="E19" s="78">
        <v>45722</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53390</v>
      </c>
      <c r="CW19" s="45">
        <v>54320</v>
      </c>
      <c r="CX19" s="45" t="e">
        <v>#N/A</v>
      </c>
      <c r="CY19" s="45" t="e">
        <v>#N/A</v>
      </c>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9" t="s">
        <v>81</v>
      </c>
      <c r="E20" s="78">
        <v>45722</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2.1036527060623422</v>
      </c>
      <c r="CW20" s="44">
        <v>1.0792705619650178</v>
      </c>
      <c r="CX20" s="44" t="e">
        <v>#N/A</v>
      </c>
      <c r="CY20" s="44" t="e">
        <v>#N/A</v>
      </c>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9" t="s">
        <v>81</v>
      </c>
      <c r="E21" s="78">
        <v>45722</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16460</v>
      </c>
      <c r="CW21" s="45">
        <v>16880</v>
      </c>
      <c r="CX21" s="45" t="e">
        <v>#N/A</v>
      </c>
      <c r="CY21" s="45" t="e">
        <v>#N/A</v>
      </c>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9" t="s">
        <v>81</v>
      </c>
      <c r="E22" s="78">
        <v>45722</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0.18259281801582539</v>
      </c>
      <c r="CW22" s="44">
        <v>0.53603335318641587</v>
      </c>
      <c r="CX22" s="44" t="e">
        <v>#N/A</v>
      </c>
      <c r="CY22" s="44" t="e">
        <v>#N/A</v>
      </c>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9" t="s">
        <v>81</v>
      </c>
      <c r="E23" s="78">
        <v>45723</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9" t="s">
        <v>81</v>
      </c>
      <c r="E24" s="78">
        <v>45723</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3.9359071418143321</v>
      </c>
      <c r="CV24" s="44">
        <v>4.9549018551201085</v>
      </c>
      <c r="CW24" s="44">
        <v>5.2996912267134544</v>
      </c>
      <c r="CX24" s="44" t="e">
        <v>#N/A</v>
      </c>
      <c r="CY24" s="44" t="e">
        <v>#N/A</v>
      </c>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9" t="s">
        <v>81</v>
      </c>
      <c r="E25" s="78">
        <v>45723</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9" t="s">
        <v>81</v>
      </c>
      <c r="E26" s="78">
        <v>45723</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9" t="s">
        <v>81</v>
      </c>
      <c r="E27" s="78">
        <v>45722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9" t="s">
        <v>81</v>
      </c>
      <c r="E28" s="78">
        <v>45722</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0" t="s">
        <v>126</v>
      </c>
      <c r="D29" s="79" t="s">
        <v>81</v>
      </c>
      <c r="E29" s="78">
        <v>45723</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1500.0845567957667</v>
      </c>
      <c r="CQ29" s="44">
        <v>1507.5076860164891</v>
      </c>
      <c r="CR29" s="44">
        <v>1517.1749126845564</v>
      </c>
      <c r="CS29" s="44">
        <v>1524.9920358632658</v>
      </c>
      <c r="CT29" s="44">
        <v>1532.0527657987104</v>
      </c>
      <c r="CU29" s="44">
        <v>1539.9044939096759</v>
      </c>
      <c r="CV29" s="44">
        <v>1546.606046198013</v>
      </c>
      <c r="CW29" s="44">
        <v>1553.6605775036305</v>
      </c>
      <c r="CX29" s="44">
        <v>1558.4691522575879</v>
      </c>
      <c r="CY29" s="44">
        <v>1563.0866313404126</v>
      </c>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9" t="s">
        <v>81</v>
      </c>
      <c r="E30" s="78">
        <v>45722</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1.0798129682103585</v>
      </c>
      <c r="CM30" s="44">
        <v>1.2652940279830549</v>
      </c>
      <c r="CN30" s="44">
        <v>0.98601818147576736</v>
      </c>
      <c r="CO30" s="44">
        <v>1.4232193609508226</v>
      </c>
      <c r="CP30" s="44">
        <v>1.4293659796286384</v>
      </c>
      <c r="CQ30" s="44">
        <v>1.6084302444309584</v>
      </c>
      <c r="CR30" s="44">
        <v>1.6932894304120927</v>
      </c>
      <c r="CS30" s="44">
        <v>1.7139989200404271</v>
      </c>
      <c r="CT30" s="44">
        <v>2.0297739630015244</v>
      </c>
      <c r="CU30" s="44">
        <v>2.1833951703160936</v>
      </c>
      <c r="CV30" s="44">
        <v>1.7721901303329402</v>
      </c>
      <c r="CW30" s="44">
        <v>2.1746232493862205</v>
      </c>
      <c r="CX30" s="44" t="e">
        <v>#N/A</v>
      </c>
      <c r="CY30" s="44" t="e">
        <v>#N/A</v>
      </c>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9" t="s">
        <v>81</v>
      </c>
      <c r="E31" s="78">
        <v>45722</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9" t="s">
        <v>81</v>
      </c>
      <c r="E32" s="78">
        <v>45722</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9" t="s">
        <v>81</v>
      </c>
      <c r="E33" s="78">
        <v>45714</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8.8132269999999995</v>
      </c>
      <c r="CU33" s="44">
        <v>8.8639240000000008</v>
      </c>
      <c r="CV33" s="44">
        <v>8.8174329999999994</v>
      </c>
      <c r="CW33" s="44">
        <v>9.0283079999999991</v>
      </c>
      <c r="CX33" s="44" t="e">
        <v>#N/A</v>
      </c>
      <c r="CY33" s="44" t="e">
        <v>#N/A</v>
      </c>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9" t="s">
        <v>81</v>
      </c>
      <c r="E34" s="78">
        <v>45714</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3.7750785749251454</v>
      </c>
      <c r="CU34" s="50">
        <v>3.7931364236743552</v>
      </c>
      <c r="CV34" s="50">
        <v>3.7338525962103155</v>
      </c>
      <c r="CW34" s="50">
        <v>3.8453461025445699</v>
      </c>
      <c r="CX34" s="50" t="e">
        <v>#N/A</v>
      </c>
      <c r="CY34" s="50" t="e">
        <v>#N/A</v>
      </c>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9" t="s">
        <v>81</v>
      </c>
      <c r="E36" s="78">
        <v>45706</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t="e">
        <v>#N/A</v>
      </c>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9" t="s">
        <v>81</v>
      </c>
      <c r="E37" s="78">
        <v>45695</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t="e">
        <v>#N/A</v>
      </c>
      <c r="CY37" s="45" t="e">
        <v>#N/A</v>
      </c>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9" t="s">
        <v>81</v>
      </c>
      <c r="E38" s="78">
        <v>45723</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2170</v>
      </c>
      <c r="CV38" s="51">
        <v>1793</v>
      </c>
      <c r="CW38" s="51">
        <v>1320</v>
      </c>
      <c r="CX38" s="51">
        <v>1451</v>
      </c>
      <c r="CY38" s="51">
        <v>1721</v>
      </c>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9" t="s">
        <v>81</v>
      </c>
      <c r="E39" s="78">
        <v>45723</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606425</v>
      </c>
      <c r="CS39" s="51">
        <v>609230</v>
      </c>
      <c r="CT39" s="51">
        <v>622205</v>
      </c>
      <c r="CU39" s="51">
        <v>620811</v>
      </c>
      <c r="CV39" s="51">
        <v>615668</v>
      </c>
      <c r="CW39" s="51">
        <v>605062</v>
      </c>
      <c r="CX39" s="51">
        <v>605026</v>
      </c>
      <c r="CY39" s="51">
        <v>612838</v>
      </c>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9" t="s">
        <v>81</v>
      </c>
      <c r="E40" s="78">
        <v>45723</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0.66482843137254899</v>
      </c>
      <c r="CV40" s="51">
        <v>0.7705199828104855</v>
      </c>
      <c r="CW40" s="51">
        <v>1.0662358642972536</v>
      </c>
      <c r="CX40" s="51">
        <v>0.50103591160220995</v>
      </c>
      <c r="CY40" s="51">
        <v>0.60812720848056534</v>
      </c>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9" t="s">
        <v>81</v>
      </c>
      <c r="E41" s="78">
        <v>45706</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33.483691510008185</v>
      </c>
      <c r="CV41" s="44">
        <v>30.998257448641699</v>
      </c>
      <c r="CW41" s="44">
        <v>29.733766671901201</v>
      </c>
      <c r="CX41" s="44" t="e">
        <v>#N/A</v>
      </c>
      <c r="CY41" s="44" t="e">
        <v>#N/A</v>
      </c>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9" t="s">
        <v>81</v>
      </c>
      <c r="E42" s="78">
        <v>45706</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8.6686820000000004</v>
      </c>
      <c r="CV42" s="44">
        <v>8.5381999999999998</v>
      </c>
      <c r="CW42" s="44">
        <v>8.747757</v>
      </c>
      <c r="CX42" s="44" t="e">
        <v>#N/A</v>
      </c>
      <c r="CY42" s="44" t="e">
        <v>#N/A</v>
      </c>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9" t="s">
        <v>81</v>
      </c>
      <c r="E45" s="78">
        <v>45723</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t="e">
        <v>#N/A</v>
      </c>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9" t="s">
        <v>81</v>
      </c>
      <c r="E46" s="78">
        <v>45723</v>
      </c>
      <c r="F46" s="158">
        <v>211.71463941000002</v>
      </c>
      <c r="G46" s="158">
        <v>203.25591274999999</v>
      </c>
      <c r="H46" s="158">
        <v>377.28521883999997</v>
      </c>
      <c r="I46" s="158">
        <v>262.26815905999996</v>
      </c>
      <c r="J46" s="158">
        <v>377.82733134999995</v>
      </c>
      <c r="K46" s="158">
        <v>328.10005632999997</v>
      </c>
      <c r="L46" s="158">
        <v>291.66943687999998</v>
      </c>
      <c r="M46" s="158">
        <v>338.38902560000002</v>
      </c>
      <c r="N46" s="158">
        <v>1160.66917592</v>
      </c>
      <c r="O46" s="158">
        <v>337.90144084000002</v>
      </c>
      <c r="P46" s="158">
        <v>377.48615973</v>
      </c>
      <c r="Q46" s="158">
        <v>296.04393754</v>
      </c>
      <c r="R46" s="158">
        <v>192.50134502</v>
      </c>
      <c r="S46" s="158">
        <v>339.76638167999999</v>
      </c>
      <c r="T46" s="158">
        <v>440.72041249999978</v>
      </c>
      <c r="U46" s="158">
        <v>438.01505121000002</v>
      </c>
      <c r="V46" s="158">
        <v>717.83330911999997</v>
      </c>
      <c r="W46" s="158">
        <v>394.67880638999998</v>
      </c>
      <c r="X46" s="158">
        <v>443.40904939999996</v>
      </c>
      <c r="Y46" s="158">
        <v>350.65400500000004</v>
      </c>
      <c r="Z46" s="158">
        <v>268.58211054000003</v>
      </c>
      <c r="AA46" s="158">
        <v>331.84516802000002</v>
      </c>
      <c r="AB46" s="158">
        <v>380.14298493000001</v>
      </c>
      <c r="AC46" s="158">
        <v>235.75597334</v>
      </c>
      <c r="AD46" s="158">
        <v>258.24502689999997</v>
      </c>
      <c r="AE46" s="158">
        <v>356.93944166999995</v>
      </c>
      <c r="AF46" s="158">
        <v>342.73177867000004</v>
      </c>
      <c r="AG46" s="158">
        <v>375.5685229</v>
      </c>
      <c r="AH46" s="158">
        <v>331.36629359000011</v>
      </c>
      <c r="AI46" s="158">
        <v>365.97490530999994</v>
      </c>
      <c r="AJ46" s="158">
        <v>339.88532200000009</v>
      </c>
      <c r="AK46" s="158">
        <v>349.21842468</v>
      </c>
      <c r="AL46" s="158">
        <v>400.27509522999998</v>
      </c>
      <c r="AM46" s="158">
        <v>464.35814388999989</v>
      </c>
      <c r="AN46" s="158">
        <v>1121.16836865</v>
      </c>
      <c r="AO46" s="158">
        <v>296.52734249999997</v>
      </c>
      <c r="AP46" s="158">
        <v>208.99793284999998</v>
      </c>
      <c r="AQ46" s="158">
        <v>333.32297793999999</v>
      </c>
      <c r="AR46" s="158">
        <v>210.52395752999999</v>
      </c>
      <c r="AS46" s="158">
        <v>296.56930002999997</v>
      </c>
      <c r="AT46" s="158">
        <v>232.98556998999999</v>
      </c>
      <c r="AU46" s="158">
        <v>272.73172613999998</v>
      </c>
      <c r="AV46" s="158">
        <v>324.99921692999999</v>
      </c>
      <c r="AW46" s="158">
        <v>332.11780741999996</v>
      </c>
      <c r="AX46" s="158">
        <v>321.15942860000001</v>
      </c>
      <c r="AY46" s="158">
        <v>325.55788476999999</v>
      </c>
      <c r="AZ46" s="158">
        <v>284.78855288</v>
      </c>
      <c r="BA46" s="158">
        <v>272.58794210999997</v>
      </c>
      <c r="BB46" s="158">
        <v>294.85275068999999</v>
      </c>
      <c r="BC46" s="158">
        <v>668.32676264999986</v>
      </c>
      <c r="BD46" s="158">
        <v>424.04377005000003</v>
      </c>
      <c r="BE46" s="158">
        <v>408.08303653999991</v>
      </c>
      <c r="BF46" s="158">
        <v>455.79534968000007</v>
      </c>
      <c r="BG46" s="158">
        <v>1063.0467916699999</v>
      </c>
      <c r="BH46" s="158">
        <v>436.0931133900001</v>
      </c>
      <c r="BI46" s="158">
        <v>346.75995097000003</v>
      </c>
      <c r="BJ46" s="158">
        <v>358.42156079</v>
      </c>
      <c r="BK46" s="158">
        <v>383.28400671999998</v>
      </c>
      <c r="BL46" s="158">
        <v>397.38793312999996</v>
      </c>
      <c r="BM46" s="158">
        <v>383.33929650999994</v>
      </c>
      <c r="BN46" s="158">
        <v>369.71443025999997</v>
      </c>
      <c r="BO46" s="158">
        <v>373.84922874</v>
      </c>
      <c r="BP46" s="158">
        <v>600.47306034999997</v>
      </c>
      <c r="BQ46" s="158">
        <v>491.10843648000002</v>
      </c>
      <c r="BR46" s="158">
        <v>484.87938971000005</v>
      </c>
      <c r="BS46" s="158">
        <v>640.96618790000002</v>
      </c>
      <c r="BT46" s="158">
        <v>427.92492058999994</v>
      </c>
      <c r="BU46" s="158">
        <v>627.62843900999997</v>
      </c>
      <c r="BV46" s="158">
        <v>540.10222736999992</v>
      </c>
      <c r="BW46" s="158">
        <v>415.71134075999993</v>
      </c>
      <c r="BX46" s="158">
        <v>379.21857602000011</v>
      </c>
      <c r="BY46" s="158">
        <v>345.97751831000005</v>
      </c>
      <c r="BZ46" s="158">
        <v>324.31584199000002</v>
      </c>
      <c r="CA46" s="158">
        <v>398.90926345000003</v>
      </c>
      <c r="CB46" s="158">
        <v>482.68454061000006</v>
      </c>
      <c r="CC46" s="158">
        <v>523.06285177000007</v>
      </c>
      <c r="CD46" s="158">
        <v>590.01664029000005</v>
      </c>
      <c r="CE46" s="158">
        <v>478.5470270699999</v>
      </c>
      <c r="CF46" s="158">
        <v>455.49219511000001</v>
      </c>
      <c r="CG46" s="158">
        <v>773.34683883000014</v>
      </c>
      <c r="CH46" s="158">
        <v>523.92674520000014</v>
      </c>
      <c r="CI46" s="158">
        <v>423.98744866999999</v>
      </c>
      <c r="CJ46" s="158">
        <v>518.4201630099999</v>
      </c>
      <c r="CK46" s="158">
        <v>442.96652477999999</v>
      </c>
      <c r="CL46" s="158">
        <v>457.35617909000001</v>
      </c>
      <c r="CM46" s="158">
        <v>659.88735976999999</v>
      </c>
      <c r="CN46" s="158">
        <v>810.17077355999993</v>
      </c>
      <c r="CO46" s="158">
        <v>1248.5851501000002</v>
      </c>
      <c r="CP46" s="158">
        <v>506.54283089000006</v>
      </c>
      <c r="CQ46" s="158">
        <v>667.73585360000004</v>
      </c>
      <c r="CR46" s="158">
        <v>618.78582211000003</v>
      </c>
      <c r="CS46" s="158">
        <v>757.58520765000003</v>
      </c>
      <c r="CT46" s="158">
        <v>827.4153283899999</v>
      </c>
      <c r="CU46" s="158">
        <v>682.94443699999988</v>
      </c>
      <c r="CV46" s="158">
        <v>1221.2247805299999</v>
      </c>
      <c r="CW46" s="158">
        <v>835.56497061999994</v>
      </c>
      <c r="CX46" s="158">
        <v>396.63867442000003</v>
      </c>
      <c r="CY46" s="158">
        <v>640.58341435</v>
      </c>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8"/>
    </row>
    <row r="48" spans="1:1233"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5" customFormat="1" x14ac:dyDescent="0.2">
      <c r="A12" s="76" t="s">
        <v>148</v>
      </c>
      <c r="B12" s="76"/>
      <c r="C12" s="76" t="s">
        <v>51</v>
      </c>
      <c r="D12" s="76" t="s">
        <v>149</v>
      </c>
      <c r="E12" s="77" t="s">
        <v>150</v>
      </c>
      <c r="F12" s="86">
        <v>44197</v>
      </c>
      <c r="G12" s="86">
        <v>44562</v>
      </c>
      <c r="H12" s="86">
        <v>44927</v>
      </c>
      <c r="I12" s="86">
        <v>45292</v>
      </c>
      <c r="J12" s="86"/>
    </row>
    <row r="13" spans="1:34" x14ac:dyDescent="0.2">
      <c r="E13" s="78"/>
    </row>
    <row r="14" spans="1:34" x14ac:dyDescent="0.2">
      <c r="A14" s="41" t="s">
        <v>169</v>
      </c>
      <c r="C14" s="41" t="s">
        <v>15</v>
      </c>
      <c r="D14" s="79" t="s">
        <v>170</v>
      </c>
      <c r="E14" s="78">
        <v>45678</v>
      </c>
      <c r="F14" s="50">
        <v>3.1789910158949608</v>
      </c>
      <c r="G14" s="50">
        <v>7.233757535164087</v>
      </c>
      <c r="H14" s="50">
        <v>3.8101186758276118</v>
      </c>
      <c r="I14" s="50">
        <v>3.3694344163658352</v>
      </c>
      <c r="J14" s="44"/>
    </row>
    <row r="15" spans="1:34" x14ac:dyDescent="0.2">
      <c r="A15" s="41" t="s">
        <v>171</v>
      </c>
      <c r="C15" s="41" t="s">
        <v>15</v>
      </c>
      <c r="D15" s="79" t="s">
        <v>170</v>
      </c>
      <c r="E15" s="78">
        <v>45678</v>
      </c>
      <c r="F15" s="44">
        <v>3.3576642335766405</v>
      </c>
      <c r="G15" s="44">
        <v>6.7796610169491567</v>
      </c>
      <c r="H15" s="44">
        <v>3.9021164021163957</v>
      </c>
      <c r="I15" s="44">
        <v>2.3551877784850461</v>
      </c>
      <c r="J15" s="44"/>
    </row>
    <row r="16" spans="1:34" x14ac:dyDescent="0.2">
      <c r="A16" s="41" t="s">
        <v>219</v>
      </c>
      <c r="C16" s="41" t="s">
        <v>7</v>
      </c>
      <c r="D16" s="79" t="s">
        <v>170</v>
      </c>
      <c r="E16" s="78">
        <v>45695</v>
      </c>
      <c r="F16" s="44">
        <v>9</v>
      </c>
      <c r="G16" s="44">
        <v>6.1</v>
      </c>
      <c r="H16" s="44">
        <v>6</v>
      </c>
      <c r="I16" s="44">
        <v>7.4</v>
      </c>
      <c r="J16" s="44"/>
    </row>
    <row r="17" spans="1:10" x14ac:dyDescent="0.2">
      <c r="A17" s="41" t="s">
        <v>172</v>
      </c>
      <c r="C17" s="41" t="s">
        <v>44</v>
      </c>
      <c r="D17" s="79" t="s">
        <v>170</v>
      </c>
      <c r="E17" s="78">
        <v>45695</v>
      </c>
      <c r="F17" s="44">
        <v>7.5</v>
      </c>
      <c r="G17" s="44">
        <v>5.3</v>
      </c>
      <c r="H17" s="44">
        <v>5.4</v>
      </c>
      <c r="I17" s="44">
        <v>6.3</v>
      </c>
      <c r="J17" s="44"/>
    </row>
    <row r="18" spans="1:10" x14ac:dyDescent="0.2">
      <c r="A18" s="41" t="s">
        <v>173</v>
      </c>
      <c r="D18" s="79" t="s">
        <v>170</v>
      </c>
      <c r="E18" s="78">
        <v>45723</v>
      </c>
      <c r="F18" s="45">
        <v>862.6</v>
      </c>
      <c r="G18" s="45">
        <v>928.4</v>
      </c>
      <c r="H18" s="45">
        <v>962.8</v>
      </c>
      <c r="I18" s="45">
        <v>1009.3</v>
      </c>
      <c r="J18" s="45"/>
    </row>
    <row r="19" spans="1:10" x14ac:dyDescent="0.2">
      <c r="A19" s="41" t="s">
        <v>174</v>
      </c>
      <c r="C19" s="41" t="s">
        <v>13</v>
      </c>
      <c r="D19" s="79" t="s">
        <v>170</v>
      </c>
      <c r="E19" s="78">
        <v>45722</v>
      </c>
      <c r="F19" s="45">
        <v>163452.5</v>
      </c>
      <c r="G19" s="45">
        <v>53475</v>
      </c>
      <c r="H19" s="45">
        <v>46044.166666666664</v>
      </c>
      <c r="I19" s="45">
        <v>53370</v>
      </c>
      <c r="J19" s="45"/>
    </row>
    <row r="20" spans="1:10" x14ac:dyDescent="0.2">
      <c r="A20" s="41" t="s">
        <v>175</v>
      </c>
      <c r="C20" s="41" t="s">
        <v>15</v>
      </c>
      <c r="D20" s="79" t="s">
        <v>170</v>
      </c>
      <c r="E20" s="78">
        <v>45722</v>
      </c>
      <c r="F20" s="50">
        <v>101.73717177327286</v>
      </c>
      <c r="G20" s="50">
        <v>-67.28407335464432</v>
      </c>
      <c r="H20" s="50">
        <v>-13.895901511609788</v>
      </c>
      <c r="I20" s="50">
        <v>15.910448301449698</v>
      </c>
      <c r="J20" s="50"/>
    </row>
    <row r="21" spans="1:10" x14ac:dyDescent="0.2">
      <c r="A21" s="41" t="s">
        <v>176</v>
      </c>
      <c r="C21" s="41" t="s">
        <v>13</v>
      </c>
      <c r="D21" s="79" t="s">
        <v>170</v>
      </c>
      <c r="E21" s="78">
        <v>45722</v>
      </c>
      <c r="F21" s="45">
        <v>56897.5</v>
      </c>
      <c r="G21" s="45">
        <v>16678.333333333332</v>
      </c>
      <c r="H21" s="45">
        <v>14630</v>
      </c>
      <c r="I21" s="45">
        <v>16860.833333333332</v>
      </c>
      <c r="J21" s="45"/>
    </row>
    <row r="22" spans="1:10" x14ac:dyDescent="0.2">
      <c r="A22" s="41" t="s">
        <v>177</v>
      </c>
      <c r="C22" s="41" t="s">
        <v>15</v>
      </c>
      <c r="D22" s="79" t="s">
        <v>170</v>
      </c>
      <c r="E22" s="78">
        <v>45722</v>
      </c>
      <c r="F22" s="50">
        <v>108.14889336016095</v>
      </c>
      <c r="G22" s="50">
        <v>-70.687054205662236</v>
      </c>
      <c r="H22" s="50">
        <v>-12.28140301788747</v>
      </c>
      <c r="I22" s="50">
        <v>15.248348143084979</v>
      </c>
      <c r="J22" s="50"/>
    </row>
    <row r="23" spans="1:10" x14ac:dyDescent="0.2">
      <c r="A23" s="41" t="s">
        <v>178</v>
      </c>
      <c r="C23" s="41" t="s">
        <v>15</v>
      </c>
      <c r="D23" s="79" t="s">
        <v>170</v>
      </c>
      <c r="E23" s="78">
        <v>45695</v>
      </c>
      <c r="F23" s="50">
        <v>-1.0549570570421385</v>
      </c>
      <c r="G23" s="50">
        <v>1.2744286395223625</v>
      </c>
      <c r="H23" s="50">
        <v>3.9312343630012903</v>
      </c>
      <c r="I23" s="50">
        <v>4.0613976546858721</v>
      </c>
      <c r="J23" s="50"/>
    </row>
    <row r="24" spans="1:10" x14ac:dyDescent="0.2">
      <c r="A24" s="41" t="s">
        <v>179</v>
      </c>
      <c r="C24" s="41" t="s">
        <v>15</v>
      </c>
      <c r="D24" s="79" t="s">
        <v>170</v>
      </c>
      <c r="E24" s="78">
        <v>45723</v>
      </c>
      <c r="F24" s="44">
        <v>1.3594935317171153</v>
      </c>
      <c r="G24" s="44">
        <v>2.0015933406692721</v>
      </c>
      <c r="H24" s="44">
        <v>2.3026892609362637</v>
      </c>
      <c r="I24" s="44">
        <v>3.0791134721869673</v>
      </c>
      <c r="J24" s="44"/>
    </row>
    <row r="25" spans="1:10" x14ac:dyDescent="0.2">
      <c r="A25" s="41" t="s">
        <v>180</v>
      </c>
      <c r="C25" s="41" t="s">
        <v>15</v>
      </c>
      <c r="D25" s="79" t="s">
        <v>170</v>
      </c>
      <c r="E25" s="78">
        <v>45695</v>
      </c>
      <c r="F25" s="44">
        <v>-0.33540967896502627</v>
      </c>
      <c r="G25" s="44">
        <v>3.4855769230769384</v>
      </c>
      <c r="H25" s="44">
        <v>1.8350754936120817</v>
      </c>
      <c r="I25" s="44">
        <v>5.1551094890510907</v>
      </c>
      <c r="J25" s="44"/>
    </row>
    <row r="26" spans="1:10" x14ac:dyDescent="0.2">
      <c r="A26" s="41" t="s">
        <v>181</v>
      </c>
      <c r="C26" s="41" t="s">
        <v>15</v>
      </c>
      <c r="D26" s="79" t="s">
        <v>170</v>
      </c>
      <c r="E26" s="78">
        <v>45723</v>
      </c>
      <c r="F26" s="50">
        <v>-0.77360622480162622</v>
      </c>
      <c r="G26" s="50">
        <v>4.2300998324264594</v>
      </c>
      <c r="H26" s="50">
        <v>1.8417475185757315</v>
      </c>
      <c r="I26" s="50">
        <v>5.1559147649697712</v>
      </c>
      <c r="J26" s="50"/>
    </row>
    <row r="27" spans="1:10" x14ac:dyDescent="0.2">
      <c r="A27" s="41" t="s">
        <v>182</v>
      </c>
      <c r="C27" s="41" t="s">
        <v>123</v>
      </c>
      <c r="D27" s="79" t="s">
        <v>170</v>
      </c>
      <c r="E27" s="78">
        <v>45667</v>
      </c>
      <c r="F27" s="44">
        <v>67.987499999999997</v>
      </c>
      <c r="G27" s="44">
        <v>94.786666666666676</v>
      </c>
      <c r="H27" s="44">
        <v>77.635833333333309</v>
      </c>
      <c r="I27" s="44">
        <v>76.55</v>
      </c>
      <c r="J27" s="44"/>
    </row>
    <row r="28" spans="1:10" x14ac:dyDescent="0.2">
      <c r="A28" s="41" t="s">
        <v>228</v>
      </c>
      <c r="C28" s="41" t="s">
        <v>227</v>
      </c>
      <c r="D28" s="79" t="s">
        <v>170</v>
      </c>
      <c r="E28" s="78">
        <v>45666</v>
      </c>
      <c r="F28" s="44">
        <v>3.3620073760000002</v>
      </c>
      <c r="G28" s="44">
        <v>5.0895984319999998</v>
      </c>
      <c r="H28" s="44">
        <v>2.7254886250000001</v>
      </c>
      <c r="I28" s="44">
        <v>1.4564173490000001</v>
      </c>
      <c r="J28" s="44"/>
    </row>
    <row r="29" spans="1:10" x14ac:dyDescent="0.2">
      <c r="A29" s="41" t="s">
        <v>183</v>
      </c>
      <c r="D29" s="79" t="s">
        <v>170</v>
      </c>
      <c r="E29" s="78">
        <v>45667</v>
      </c>
      <c r="F29" s="45">
        <v>1321.6</v>
      </c>
      <c r="G29" s="45">
        <v>1347.8</v>
      </c>
      <c r="H29" s="45">
        <v>1422.8</v>
      </c>
      <c r="I29" s="45">
        <v>1491.9</v>
      </c>
      <c r="J29" s="45"/>
    </row>
    <row r="30" spans="1:10" x14ac:dyDescent="0.2">
      <c r="A30" s="41" t="s">
        <v>200</v>
      </c>
      <c r="C30" s="41" t="s">
        <v>15</v>
      </c>
      <c r="D30" s="79" t="s">
        <v>170</v>
      </c>
      <c r="E30" s="78">
        <v>45722</v>
      </c>
      <c r="F30" s="44">
        <v>5.9645257908515825</v>
      </c>
      <c r="G30" s="44">
        <v>4.1399435729772449</v>
      </c>
      <c r="H30" s="44">
        <v>1.6418324056568734</v>
      </c>
      <c r="I30" s="44">
        <v>1.6138281598696125</v>
      </c>
      <c r="J30" s="44"/>
    </row>
    <row r="31" spans="1:10" x14ac:dyDescent="0.2">
      <c r="A31" s="41" t="s">
        <v>201</v>
      </c>
      <c r="C31" s="41" t="s">
        <v>44</v>
      </c>
      <c r="D31" s="79" t="s">
        <v>170</v>
      </c>
      <c r="E31" s="78">
        <v>45666</v>
      </c>
      <c r="F31" s="44">
        <v>2.4499999999999997</v>
      </c>
      <c r="G31" s="44">
        <v>4.2</v>
      </c>
      <c r="H31" s="44">
        <v>6.950000000000002</v>
      </c>
      <c r="I31" s="44">
        <v>6.679166666666668</v>
      </c>
      <c r="J31" s="44"/>
    </row>
    <row r="32" spans="1:10" x14ac:dyDescent="0.2">
      <c r="A32" s="41" t="s">
        <v>128</v>
      </c>
      <c r="C32" s="41" t="s">
        <v>44</v>
      </c>
      <c r="D32" s="79" t="s">
        <v>170</v>
      </c>
      <c r="E32" s="78">
        <v>45666</v>
      </c>
      <c r="F32" s="51">
        <v>0.5</v>
      </c>
      <c r="G32" s="51">
        <v>2.25</v>
      </c>
      <c r="H32" s="51">
        <v>5</v>
      </c>
      <c r="I32" s="51">
        <v>4.729166666666667</v>
      </c>
      <c r="J32" s="51"/>
    </row>
    <row r="33" spans="1:10" x14ac:dyDescent="0.2">
      <c r="A33" s="41" t="s">
        <v>202</v>
      </c>
      <c r="C33" s="41" t="s">
        <v>130</v>
      </c>
      <c r="D33" s="79" t="s">
        <v>170</v>
      </c>
      <c r="E33" s="78">
        <v>45714</v>
      </c>
      <c r="F33" s="44">
        <v>91.533649999999994</v>
      </c>
      <c r="G33" s="44">
        <v>97.807407999999995</v>
      </c>
      <c r="H33" s="44">
        <v>101.979097</v>
      </c>
      <c r="I33" s="44">
        <v>103.77812499999999</v>
      </c>
      <c r="J33" s="44"/>
    </row>
    <row r="34" spans="1:10" x14ac:dyDescent="0.2">
      <c r="A34" s="41" t="s">
        <v>203</v>
      </c>
      <c r="D34" s="79" t="s">
        <v>170</v>
      </c>
      <c r="E34" s="78">
        <v>45714</v>
      </c>
      <c r="F34" s="158">
        <v>36.772023240138594</v>
      </c>
      <c r="G34" s="158">
        <v>41.071140925375992</v>
      </c>
      <c r="H34" s="158">
        <v>41.960413233455633</v>
      </c>
      <c r="I34" s="158">
        <v>43.818950309113845</v>
      </c>
      <c r="J34" s="158"/>
    </row>
    <row r="35" spans="1:10" x14ac:dyDescent="0.2">
      <c r="A35" s="41" t="s">
        <v>204</v>
      </c>
      <c r="D35" s="79" t="s">
        <v>170</v>
      </c>
      <c r="E35" s="78">
        <v>43217</v>
      </c>
      <c r="F35" s="44" t="e">
        <v>#N/A</v>
      </c>
      <c r="G35" s="44" t="e">
        <v>#N/A</v>
      </c>
      <c r="H35" s="44" t="e">
        <v>#N/A</v>
      </c>
      <c r="I35" s="44" t="e">
        <v>#N/A</v>
      </c>
      <c r="J35" s="44"/>
    </row>
    <row r="36" spans="1:10" x14ac:dyDescent="0.2">
      <c r="A36" s="41" t="s">
        <v>205</v>
      </c>
      <c r="C36" s="41" t="s">
        <v>51</v>
      </c>
      <c r="D36" s="79" t="s">
        <v>170</v>
      </c>
      <c r="E36" s="78">
        <v>45673</v>
      </c>
      <c r="F36" s="45">
        <v>15017</v>
      </c>
      <c r="G36" s="45">
        <v>17306</v>
      </c>
      <c r="H36" s="45">
        <v>19579</v>
      </c>
      <c r="I36" s="45">
        <v>24369</v>
      </c>
      <c r="J36" s="45"/>
    </row>
    <row r="37" spans="1:10" x14ac:dyDescent="0.2">
      <c r="A37" s="41" t="s">
        <v>206</v>
      </c>
      <c r="C37" s="41" t="s">
        <v>136</v>
      </c>
      <c r="D37" s="79" t="s">
        <v>170</v>
      </c>
      <c r="E37" s="78">
        <v>45695</v>
      </c>
      <c r="F37" s="45">
        <v>2731</v>
      </c>
      <c r="G37" s="45">
        <v>2374</v>
      </c>
      <c r="H37" s="45">
        <v>2572</v>
      </c>
      <c r="I37" s="45">
        <v>2587</v>
      </c>
      <c r="J37" s="45"/>
    </row>
    <row r="38" spans="1:10" x14ac:dyDescent="0.2">
      <c r="A38" s="41" t="s">
        <v>232</v>
      </c>
      <c r="C38" s="41" t="s">
        <v>51</v>
      </c>
      <c r="D38" s="79" t="s">
        <v>170</v>
      </c>
      <c r="E38" s="78">
        <v>45691</v>
      </c>
      <c r="F38" s="45">
        <v>27684</v>
      </c>
      <c r="G38" s="45">
        <v>29659</v>
      </c>
      <c r="H38" s="45">
        <v>27407</v>
      </c>
      <c r="I38" s="45">
        <v>26981</v>
      </c>
      <c r="J38" s="45"/>
    </row>
    <row r="39" spans="1:10" x14ac:dyDescent="0.2">
      <c r="A39" s="41" t="s">
        <v>233</v>
      </c>
      <c r="C39" s="179">
        <v>0</v>
      </c>
      <c r="D39" s="79" t="s">
        <v>170</v>
      </c>
      <c r="E39" s="78">
        <v>45691</v>
      </c>
      <c r="F39" s="44">
        <v>489.97449999999998</v>
      </c>
      <c r="G39" s="44">
        <v>511.47158333333334</v>
      </c>
      <c r="H39" s="44">
        <v>536.57541666666668</v>
      </c>
      <c r="I39" s="44">
        <v>606.05241666666666</v>
      </c>
      <c r="J39" s="44"/>
    </row>
    <row r="40" spans="1:10" x14ac:dyDescent="0.2">
      <c r="A40" s="41" t="s">
        <v>234</v>
      </c>
      <c r="C40" s="41" t="s">
        <v>207</v>
      </c>
      <c r="D40" s="79" t="s">
        <v>170</v>
      </c>
      <c r="E40" s="78">
        <v>45695</v>
      </c>
      <c r="F40" s="50">
        <v>73.496694719515759</v>
      </c>
      <c r="G40" s="50">
        <v>76.273627362736278</v>
      </c>
      <c r="H40" s="50">
        <v>80.608823529411765</v>
      </c>
      <c r="I40" s="50">
        <v>72.329303273195194</v>
      </c>
      <c r="J40" s="50"/>
    </row>
    <row r="41" spans="1:10" x14ac:dyDescent="0.2">
      <c r="A41" s="41" t="s">
        <v>208</v>
      </c>
      <c r="C41" s="41" t="s">
        <v>130</v>
      </c>
      <c r="D41" s="79" t="s">
        <v>170</v>
      </c>
      <c r="E41" s="78">
        <v>45706</v>
      </c>
      <c r="F41" s="44">
        <v>88.929502555535578</v>
      </c>
      <c r="G41" s="44">
        <v>107.20479247926475</v>
      </c>
      <c r="H41" s="44">
        <v>400.61625460451711</v>
      </c>
      <c r="I41" s="44">
        <v>409.44612920974185</v>
      </c>
      <c r="J41" s="44"/>
    </row>
    <row r="42" spans="1:10" x14ac:dyDescent="0.2">
      <c r="A42" s="41" t="s">
        <v>209</v>
      </c>
      <c r="C42" s="41" t="s">
        <v>130</v>
      </c>
      <c r="D42" s="79" t="s">
        <v>170</v>
      </c>
      <c r="E42" s="78">
        <v>45706</v>
      </c>
      <c r="F42" s="44">
        <v>86.790747999999994</v>
      </c>
      <c r="G42" s="44">
        <v>108.54391600000002</v>
      </c>
      <c r="H42" s="44">
        <v>104.25468999999998</v>
      </c>
      <c r="I42" s="44">
        <v>102.17856400000002</v>
      </c>
      <c r="J42" s="44"/>
    </row>
    <row r="43" spans="1:10" x14ac:dyDescent="0.2">
      <c r="A43" s="41" t="s">
        <v>210</v>
      </c>
      <c r="D43" s="79" t="s">
        <v>170</v>
      </c>
      <c r="E43" s="78">
        <v>43469</v>
      </c>
      <c r="F43" s="45" t="e">
        <v>#N/A</v>
      </c>
      <c r="G43" s="45" t="e">
        <v>#N/A</v>
      </c>
      <c r="H43" s="45" t="e">
        <v>#N/A</v>
      </c>
      <c r="I43" s="45" t="e">
        <v>#N/A</v>
      </c>
      <c r="J43" s="45"/>
    </row>
    <row r="44" spans="1:10" x14ac:dyDescent="0.2">
      <c r="A44" s="41" t="s">
        <v>211</v>
      </c>
      <c r="D44" s="79" t="s">
        <v>170</v>
      </c>
      <c r="E44" s="78">
        <v>43469</v>
      </c>
      <c r="F44" s="45" t="e">
        <v>#N/A</v>
      </c>
      <c r="G44" s="45" t="e">
        <v>#N/A</v>
      </c>
      <c r="H44" s="45" t="e">
        <v>#N/A</v>
      </c>
      <c r="I44" s="45" t="e">
        <v>#N/A</v>
      </c>
      <c r="J44" s="45"/>
    </row>
    <row r="45" spans="1:10" x14ac:dyDescent="0.2">
      <c r="A45" s="41" t="s">
        <v>212</v>
      </c>
      <c r="C45" s="41" t="s">
        <v>136</v>
      </c>
      <c r="D45" s="79" t="s">
        <v>170</v>
      </c>
      <c r="E45" s="78">
        <v>45695</v>
      </c>
      <c r="F45" s="45">
        <v>88</v>
      </c>
      <c r="G45" s="45">
        <v>133</v>
      </c>
      <c r="H45" s="45">
        <v>142</v>
      </c>
      <c r="I45" s="45">
        <v>156</v>
      </c>
      <c r="J45" s="45"/>
    </row>
    <row r="46" spans="1:10" x14ac:dyDescent="0.2">
      <c r="A46" s="41" t="s">
        <v>213</v>
      </c>
      <c r="C46" s="41" t="s">
        <v>146</v>
      </c>
      <c r="D46" s="79" t="s">
        <v>170</v>
      </c>
      <c r="E46" s="78">
        <v>45723</v>
      </c>
      <c r="F46" s="158">
        <v>5619.4343227899999</v>
      </c>
      <c r="G46" s="158">
        <v>5697.553755500001</v>
      </c>
      <c r="H46" s="158">
        <v>5935.6760807800001</v>
      </c>
      <c r="I46" s="158">
        <v>9293.7986933100001</v>
      </c>
      <c r="J46" s="44"/>
    </row>
    <row r="47" spans="1:10" x14ac:dyDescent="0.2">
      <c r="E47" s="78"/>
    </row>
    <row r="48" spans="1:10"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38" customFormat="1" ht="165" customHeight="1" x14ac:dyDescent="0.2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-0.49067713444552741</v>
      </c>
      <c r="U4" s="82">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2">
        <f>VLOOKUP($A4,dXdata!DATA,MATCH(Z$3,dXdata!IDS,0) + 1,FALSE)</f>
        <v>-3.1505250875145774</v>
      </c>
      <c r="AA4" s="82">
        <f>VLOOKUP($A16,dXdata!DATA,MATCH(Z$3,dXdata!IDS,0) + 1,FALSE)</f>
        <v>2.7796901893287318</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-0.1299545159194393</v>
      </c>
      <c r="U5" s="82">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2">
        <f>VLOOKUP($A5,dXdata!DATA,MATCH(Z$3,dXdata!IDS,0) + 1,FALSE)</f>
        <v>-1.717095940651836</v>
      </c>
      <c r="AA5" s="82">
        <f>VLOOKUP($A17,dXdata!DATA,MATCH(Z$3,dXdata!IDS,0) + 1,FALSE)</f>
        <v>1.4502586718683874</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-1.0960670535138606</v>
      </c>
      <c r="U6" s="82">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2">
        <f>VLOOKUP($A6,dXdata!DATA,MATCH(Z$3,dXdata!IDS,0) + 1,FALSE)</f>
        <v>-1.4156801059690527</v>
      </c>
      <c r="AA6" s="82">
        <f>VLOOKUP($A18,dXdata!DATA,MATCH(Z$3,dXdata!IDS,0) + 1,FALSE)</f>
        <v>-0.30231776956667344</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-1.7759121730707039</v>
      </c>
      <c r="U7" s="82">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2">
        <f>VLOOKUP($A7,dXdata!DATA,MATCH(Z$3,dXdata!IDS,0) + 1,FALSE)</f>
        <v>-0.32421647684762744</v>
      </c>
      <c r="AA7" s="82">
        <f>VLOOKUP($A19,dXdata!DATA,MATCH(Z$3,dXdata!IDS,0) + 1,FALSE)</f>
        <v>-1.334445371142623</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2.7215222442364757</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-0.6239737274220003</v>
      </c>
      <c r="U8" s="82">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2">
        <f>VLOOKUP($A8,dXdata!DATA,MATCH(Z$3,dXdata!IDS,0) + 1,FALSE)</f>
        <v>-1.4116084032217868</v>
      </c>
      <c r="AA8" s="82">
        <f>VLOOKUP($A20,dXdata!DATA,MATCH(Z$3,dXdata!IDS,0) + 1,FALSE)</f>
        <v>0.31163143266235149</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2.750647117339132</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-0.23163467902052037</v>
      </c>
      <c r="U9" s="82">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-1.8530940801609885</v>
      </c>
      <c r="AA9" s="82">
        <f>VLOOKUP($A21,dXdata!DATA,MATCH(Z$3,dXdata!IDS,0) + 1,FALSE)</f>
        <v>1.7428449380606725</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2.7544800421843036</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0.95741168702541124</v>
      </c>
      <c r="U10" s="82">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-1.0851278600269021</v>
      </c>
      <c r="AA10" s="82">
        <f>VLOOKUP($A22,dXdata!DATA,MATCH(Z$3,dXdata!IDS,0) + 1,FALSE)</f>
        <v>1.8283867675822796</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2.719745500191745</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2.9860650298606517</v>
      </c>
      <c r="U11" s="82">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-2.5337837837835497E-2</v>
      </c>
      <c r="AA11" s="82">
        <f>VLOOKUP($A23,dXdata!DATA,MATCH(Z$3,dXdata!IDS,0) + 1,FALSE)</f>
        <v>0.41395623891187228</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2.671736386675553</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3.1218864164729299</v>
      </c>
      <c r="U12" s="82">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2">
        <f>VLOOKUP($A12,dXdata!DATA,MATCH(Z$3,dXdata!IDS,0) + 1,FALSE)</f>
        <v>1.6687952320136201</v>
      </c>
      <c r="AA12" s="82">
        <f>VLOOKUP($A24,dXdata!DATA,MATCH(Z$3,dXdata!IDS,0) + 1,FALSE)</f>
        <v>-0.50247047985930715</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2.7255750072828229</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3.6532713384257676</v>
      </c>
      <c r="U13" s="82">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3.3689470963294887</v>
      </c>
      <c r="AA13" s="82">
        <f>VLOOKUP($A25,dXdata!DATA,MATCH(Z$3,dXdata!IDS,0) + 1,FALSE)</f>
        <v>-1.3920146703342517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2.7269081238022879</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2.3746701846965701</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3.5946861161760824</v>
      </c>
      <c r="AA14" s="82">
        <f>VLOOKUP($A26,dXdata!DATA,MATCH(Z$3,dXdata!IDS,0) + 1,FALSE)</f>
        <v>-3.3526108456949366E-2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2.6924798203572888</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3.2829940906106359</v>
      </c>
      <c r="U15" s="82">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2">
        <f>VLOOKUP($A15,dXdata!DATA,MATCH(Z$3,dXdata!IDS,0) + 1,FALSE)</f>
        <v>3.818574514038886</v>
      </c>
      <c r="AA15" s="82">
        <f>VLOOKUP($A27,dXdata!DATA,MATCH(Z$3,dXdata!IDS,0) + 1,FALSE)</f>
        <v>-1.6643088957313257E-2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2.6649745497398922</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2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2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25">
      <c r="A19" s="46">
        <v>43191</v>
      </c>
      <c r="B19" s="82">
        <f>VLOOKUP($A19,dXdata!DATA,MATCH(B$3,dXdata!IDS,0) + 1,FALSE)</f>
        <v>2.3930384336475541</v>
      </c>
      <c r="C19" s="82"/>
    </row>
    <row r="20" spans="1:65" x14ac:dyDescent="0.25">
      <c r="A20" s="46">
        <v>43221</v>
      </c>
      <c r="B20" s="82">
        <f>VLOOKUP($A20,dXdata!DATA,MATCH(B$3,dXdata!IDS,0) + 1,FALSE)</f>
        <v>2.6124818577648812</v>
      </c>
      <c r="C20" s="82"/>
    </row>
    <row r="21" spans="1:65" x14ac:dyDescent="0.25">
      <c r="A21" s="46">
        <v>43252</v>
      </c>
      <c r="B21" s="82">
        <f>VLOOKUP($A21,dXdata!DATA,MATCH(B$3,dXdata!IDS,0) + 1,FALSE)</f>
        <v>2.6181818181818084</v>
      </c>
      <c r="C21" s="82"/>
    </row>
    <row r="22" spans="1:65" x14ac:dyDescent="0.25">
      <c r="A22" s="46">
        <v>43282</v>
      </c>
      <c r="B22" s="82">
        <f>VLOOKUP($A22,dXdata!DATA,MATCH(B$3,dXdata!IDS,0) + 1,FALSE)</f>
        <v>3.3405954974582652</v>
      </c>
      <c r="C22" s="82"/>
    </row>
    <row r="23" spans="1:65" x14ac:dyDescent="0.25">
      <c r="A23" s="46">
        <v>43313</v>
      </c>
      <c r="B23" s="82">
        <f>VLOOKUP($A23,dXdata!DATA,MATCH(B$3,dXdata!IDS,0) + 1,FALSE)</f>
        <v>2.9710144927536097</v>
      </c>
      <c r="C23" s="82"/>
    </row>
    <row r="24" spans="1:65" x14ac:dyDescent="0.25">
      <c r="A24" s="46">
        <v>43344</v>
      </c>
      <c r="B24" s="82">
        <f>VLOOKUP($A24,dXdata!DATA,MATCH(B$3,dXdata!IDS,0) + 1,FALSE)</f>
        <v>2.7616279069767602</v>
      </c>
      <c r="C24" s="82"/>
    </row>
    <row r="25" spans="1:65" x14ac:dyDescent="0.25">
      <c r="A25" s="46">
        <v>43374</v>
      </c>
      <c r="B25" s="82">
        <f>VLOOKUP($A25,dXdata!DATA,MATCH(B$3,dXdata!IDS,0) + 1,FALSE)</f>
        <v>2.532561505065134</v>
      </c>
      <c r="C25" s="82"/>
    </row>
    <row r="26" spans="1:65" x14ac:dyDescent="0.25">
      <c r="A26" s="46">
        <v>43405</v>
      </c>
      <c r="B26" s="82">
        <f>VLOOKUP($A26,dXdata!DATA,MATCH(B$3,dXdata!IDS,0) + 1,FALSE)</f>
        <v>1.4398848092152639</v>
      </c>
      <c r="C26" s="82"/>
    </row>
    <row r="27" spans="1:65" x14ac:dyDescent="0.25">
      <c r="A27" s="46">
        <v>43435</v>
      </c>
      <c r="B27" s="82">
        <f>VLOOKUP($A27,dXdata!DATA,MATCH(B$3,dXdata!IDS,0) + 1,FALSE)</f>
        <v>1.9565217391304346</v>
      </c>
      <c r="C27" s="82"/>
    </row>
    <row r="28" spans="1:65" x14ac:dyDescent="0.2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3"/>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261</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45706</v>
      </c>
      <c r="C15" s="40">
        <v>45706</v>
      </c>
      <c r="D15" s="40">
        <v>45723</v>
      </c>
      <c r="E15" s="40">
        <v>45723</v>
      </c>
      <c r="F15" s="40">
        <v>45723</v>
      </c>
      <c r="G15" s="40">
        <v>45722</v>
      </c>
      <c r="H15" s="40">
        <v>45722</v>
      </c>
      <c r="I15" s="40">
        <v>45722</v>
      </c>
      <c r="J15" s="40">
        <v>45722</v>
      </c>
      <c r="K15" s="40">
        <v>45723</v>
      </c>
      <c r="L15" s="40">
        <v>45723</v>
      </c>
      <c r="M15" s="40">
        <v>45723</v>
      </c>
      <c r="N15" s="40">
        <v>45723</v>
      </c>
      <c r="O15" s="40">
        <v>45722</v>
      </c>
      <c r="P15" s="40">
        <v>45722</v>
      </c>
      <c r="Q15" s="40">
        <v>45723</v>
      </c>
      <c r="R15" s="40">
        <v>45722</v>
      </c>
      <c r="S15" s="40">
        <v>45722</v>
      </c>
      <c r="T15" s="40">
        <v>45722</v>
      </c>
      <c r="U15" s="40">
        <v>45714</v>
      </c>
      <c r="V15" s="40">
        <v>45714</v>
      </c>
      <c r="W15" s="40">
        <v>43188</v>
      </c>
      <c r="X15" s="40">
        <v>45706</v>
      </c>
      <c r="Y15" s="40">
        <v>45695</v>
      </c>
      <c r="Z15" s="40">
        <v>45723</v>
      </c>
      <c r="AA15" s="40">
        <v>45723</v>
      </c>
      <c r="AB15" s="40">
        <v>45723</v>
      </c>
      <c r="AC15" s="40">
        <v>45706</v>
      </c>
      <c r="AD15" s="40">
        <v>45706</v>
      </c>
      <c r="AE15" s="40">
        <v>43714</v>
      </c>
      <c r="AF15" s="40">
        <v>43714</v>
      </c>
      <c r="AG15" s="40">
        <v>45723</v>
      </c>
      <c r="AH15" s="40">
        <v>45723</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58">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8">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8">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8">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8">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8">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8">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8">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8">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8">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8">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8">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58">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8">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8">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8">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8">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8">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58">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8">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58">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58">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58">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58">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8">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8">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8">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8">
        <v>375.5685229</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8">
        <v>331.36629359000011</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8">
        <v>365.97490530999994</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8">
        <v>339.88532200000009</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8">
        <v>349.21842468</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8">
        <v>400.27509522999998</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8">
        <v>464.35814388999989</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8">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8">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8">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8">
        <v>333.32297793999999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8">
        <v>210.52395752999999</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8">
        <v>296.56930002999997</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8">
        <v>232.98556998999999</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8">
        <v>272.73172613999998</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8">
        <v>324.99921692999999</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8">
        <v>332.11780741999996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8">
        <v>321.15942860000001</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8">
        <v>325.55788476999999</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8">
        <v>284.78855288</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8">
        <v>272.58794210999997</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8">
        <v>294.85275068999999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8">
        <v>668.32676264999986</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8">
        <v>424.04377005000003</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8">
        <v>408.08303653999991</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8">
        <v>455.79534968000007</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8">
        <v>1063.0467916699999</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8">
        <v>436.0931133900001</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8">
        <v>346.75995097000003</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8">
        <v>358.42156079</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58">
        <v>383.28400671999998</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8">
        <v>397.38793312999996</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8">
        <v>383.33929650999994</v>
      </c>
    </row>
    <row r="76" spans="1:34" x14ac:dyDescent="0.2">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8">
        <v>369.71443025999997</v>
      </c>
    </row>
    <row r="77" spans="1:34" x14ac:dyDescent="0.2">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58">
        <v>373.84922874</v>
      </c>
    </row>
    <row r="78" spans="1:34" x14ac:dyDescent="0.2">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8">
        <v>600.47306034999997</v>
      </c>
    </row>
    <row r="79" spans="1:34" x14ac:dyDescent="0.2">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8">
        <v>491.10843648000002</v>
      </c>
    </row>
    <row r="80" spans="1:34" x14ac:dyDescent="0.2">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8">
        <v>484.87938971000005</v>
      </c>
    </row>
    <row r="81" spans="1:34" x14ac:dyDescent="0.2">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8">
        <v>640.96618790000002</v>
      </c>
    </row>
    <row r="82" spans="1:34" x14ac:dyDescent="0.2">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8">
        <v>427.92492058999994</v>
      </c>
    </row>
    <row r="83" spans="1:34" x14ac:dyDescent="0.2">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8">
        <v>627.62843900999997</v>
      </c>
    </row>
    <row r="84" spans="1:34" x14ac:dyDescent="0.2">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8">
        <v>540.10222736999992</v>
      </c>
    </row>
    <row r="85" spans="1:34" x14ac:dyDescent="0.2">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8">
        <v>415.71134075999993</v>
      </c>
    </row>
    <row r="86" spans="1:34" x14ac:dyDescent="0.2">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8">
        <v>379.21857602000011</v>
      </c>
    </row>
    <row r="87" spans="1:34" x14ac:dyDescent="0.2">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8">
        <v>345.97751831000005</v>
      </c>
    </row>
    <row r="88" spans="1:34" x14ac:dyDescent="0.2">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8">
        <v>324.31584199000002</v>
      </c>
    </row>
    <row r="89" spans="1:34" x14ac:dyDescent="0.2">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8">
        <v>398.90926345000003</v>
      </c>
    </row>
    <row r="90" spans="1:34" x14ac:dyDescent="0.2">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8">
        <v>482.68454061000006</v>
      </c>
    </row>
    <row r="91" spans="1:34" x14ac:dyDescent="0.2">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8">
        <v>523.06285177000007</v>
      </c>
    </row>
    <row r="92" spans="1:34" x14ac:dyDescent="0.2">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1428.5583333333332</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8">
        <v>590.01664029000005</v>
      </c>
    </row>
    <row r="93" spans="1:34" x14ac:dyDescent="0.2">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1434.3166666666668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8">
        <v>478.5470270699999</v>
      </c>
    </row>
    <row r="94" spans="1:34" x14ac:dyDescent="0.2">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1440.075</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8">
        <v>455.49219511000001</v>
      </c>
    </row>
    <row r="95" spans="1:34" x14ac:dyDescent="0.2">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1445.8333333333333</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8">
        <v>773.34683883000014</v>
      </c>
    </row>
    <row r="96" spans="1:34" x14ac:dyDescent="0.2">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1451.5916666666667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8">
        <v>523.92674520000014</v>
      </c>
    </row>
    <row r="97" spans="1:34" x14ac:dyDescent="0.2">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1457.35</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8">
        <v>423.98744866999999</v>
      </c>
    </row>
    <row r="98" spans="1:34" x14ac:dyDescent="0.2">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1463.1083333333333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8">
        <v>518.4201630099999</v>
      </c>
    </row>
    <row r="99" spans="1:34" x14ac:dyDescent="0.2">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1468.8666666666668</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58">
        <v>442.96652477999999</v>
      </c>
    </row>
    <row r="100" spans="1:34" x14ac:dyDescent="0.2">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1474.625</v>
      </c>
      <c r="R100" s="44">
        <v>1.0798129682103585</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8">
        <v>457.35617909000001</v>
      </c>
    </row>
    <row r="101" spans="1:34" x14ac:dyDescent="0.2">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1480.3833333333332</v>
      </c>
      <c r="R101" s="44">
        <v>1.2652940279830549</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8">
        <v>659.88735976999999</v>
      </c>
    </row>
    <row r="102" spans="1:34" x14ac:dyDescent="0.2">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1486.1416666666667</v>
      </c>
      <c r="R102" s="44">
        <v>0.98601818147576736</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58">
        <v>810.17077355999993</v>
      </c>
    </row>
    <row r="103" spans="1:34" x14ac:dyDescent="0.2">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1491.9</v>
      </c>
      <c r="R103" s="44">
        <v>1.4232193609508226</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8">
        <v>1248.5851501000002</v>
      </c>
    </row>
    <row r="104" spans="1:34" x14ac:dyDescent="0.2">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1500.0845567957667</v>
      </c>
      <c r="R104" s="44">
        <v>1.4293659796286384</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58">
        <v>506.54283089000006</v>
      </c>
    </row>
    <row r="105" spans="1:34" x14ac:dyDescent="0.2">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1507.5076860164891</v>
      </c>
      <c r="R105" s="44">
        <v>1.6084302444309584</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58">
        <v>667.73585360000004</v>
      </c>
    </row>
    <row r="106" spans="1:34" x14ac:dyDescent="0.2">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1517.1749126845564</v>
      </c>
      <c r="R106" s="44">
        <v>1.6932894304120927</v>
      </c>
      <c r="S106" s="50">
        <v>6.7</v>
      </c>
      <c r="T106" s="50">
        <v>4.75</v>
      </c>
      <c r="U106" s="44">
        <v>8.6858520000000006</v>
      </c>
      <c r="V106" s="50">
        <v>3.7360712393780853</v>
      </c>
      <c r="W106" s="51" t="e">
        <v>#N/A</v>
      </c>
      <c r="X106" s="45">
        <v>2471</v>
      </c>
      <c r="Y106" s="45">
        <v>252</v>
      </c>
      <c r="Z106" s="51">
        <v>2374</v>
      </c>
      <c r="AA106" s="51">
        <v>606425</v>
      </c>
      <c r="AB106" s="51">
        <v>0.6588953649736331</v>
      </c>
      <c r="AC106" s="44">
        <v>33.472000406948617</v>
      </c>
      <c r="AD106" s="44">
        <v>8.6194860000000002</v>
      </c>
      <c r="AE106" s="45" t="e">
        <v>#N/A</v>
      </c>
      <c r="AF106" s="45" t="e">
        <v>#N/A</v>
      </c>
      <c r="AG106" s="45">
        <v>9</v>
      </c>
      <c r="AH106" s="158">
        <v>618.78582211000003</v>
      </c>
    </row>
    <row r="107" spans="1:34" x14ac:dyDescent="0.2">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1524.9920358632658</v>
      </c>
      <c r="R107" s="44">
        <v>1.7139989200404271</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58">
        <v>757.58520765000003</v>
      </c>
    </row>
    <row r="108" spans="1:34" x14ac:dyDescent="0.2">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1532.0527657987104</v>
      </c>
      <c r="R108" s="44">
        <v>2.0297739630015244</v>
      </c>
      <c r="S108" s="50">
        <v>6.45</v>
      </c>
      <c r="T108" s="50">
        <v>4.5</v>
      </c>
      <c r="U108" s="44">
        <v>8.8132269999999995</v>
      </c>
      <c r="V108" s="50">
        <v>3.7750785749251454</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58">
        <v>827.4153283899999</v>
      </c>
    </row>
    <row r="109" spans="1:34" x14ac:dyDescent="0.2">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3.9359071418143321</v>
      </c>
      <c r="M109" s="44">
        <v>4.2895442359249358</v>
      </c>
      <c r="N109" s="44">
        <v>4.5311606632361334</v>
      </c>
      <c r="O109" s="50">
        <v>71.989999999999995</v>
      </c>
      <c r="P109" s="51">
        <v>0.9284</v>
      </c>
      <c r="Q109" s="44">
        <v>1539.9044939096759</v>
      </c>
      <c r="R109" s="44">
        <v>2.1833951703160936</v>
      </c>
      <c r="S109" s="50">
        <v>5.95</v>
      </c>
      <c r="T109" s="50">
        <v>4</v>
      </c>
      <c r="U109" s="44">
        <v>8.8639240000000008</v>
      </c>
      <c r="V109" s="50">
        <v>3.7931364236743552</v>
      </c>
      <c r="W109" s="51" t="e">
        <v>#N/A</v>
      </c>
      <c r="X109" s="45">
        <v>2690</v>
      </c>
      <c r="Y109" s="45">
        <v>191</v>
      </c>
      <c r="Z109" s="51">
        <v>2170</v>
      </c>
      <c r="AA109" s="51">
        <v>620811</v>
      </c>
      <c r="AB109" s="51">
        <v>0.66482843137254899</v>
      </c>
      <c r="AC109" s="44">
        <v>33.483691510008185</v>
      </c>
      <c r="AD109" s="44">
        <v>8.6686820000000004</v>
      </c>
      <c r="AE109" s="45" t="e">
        <v>#N/A</v>
      </c>
      <c r="AF109" s="45" t="e">
        <v>#N/A</v>
      </c>
      <c r="AG109" s="45">
        <v>15</v>
      </c>
      <c r="AH109" s="158">
        <v>682.94443699999988</v>
      </c>
    </row>
    <row r="110" spans="1:34" x14ac:dyDescent="0.2">
      <c r="A110" s="43">
        <v>45597</v>
      </c>
      <c r="B110" s="50">
        <v>3.0375223347230529</v>
      </c>
      <c r="C110" s="44">
        <v>1.8891687657430767</v>
      </c>
      <c r="D110" s="44">
        <v>7.4</v>
      </c>
      <c r="E110" s="44">
        <v>6.2</v>
      </c>
      <c r="F110" s="45">
        <v>1013</v>
      </c>
      <c r="G110" s="45">
        <v>53390</v>
      </c>
      <c r="H110" s="44">
        <v>2.1036527060623422</v>
      </c>
      <c r="I110" s="45">
        <v>16460</v>
      </c>
      <c r="J110" s="44">
        <v>0.18259281801582539</v>
      </c>
      <c r="K110" s="50">
        <v>2.7987685418416008</v>
      </c>
      <c r="L110" s="44">
        <v>4.9549018551201085</v>
      </c>
      <c r="M110" s="44">
        <v>3.7433155080213831</v>
      </c>
      <c r="N110" s="44">
        <v>4.2122577415433016</v>
      </c>
      <c r="O110" s="50">
        <v>69.95</v>
      </c>
      <c r="P110" s="51">
        <v>1.6188</v>
      </c>
      <c r="Q110" s="44">
        <v>1546.606046198013</v>
      </c>
      <c r="R110" s="44">
        <v>1.7721901303329402</v>
      </c>
      <c r="S110" s="50">
        <v>5.95</v>
      </c>
      <c r="T110" s="50">
        <v>4</v>
      </c>
      <c r="U110" s="44">
        <v>8.8174329999999994</v>
      </c>
      <c r="V110" s="50">
        <v>3.7338525962103155</v>
      </c>
      <c r="W110" s="51" t="e">
        <v>#N/A</v>
      </c>
      <c r="X110" s="45">
        <v>2548</v>
      </c>
      <c r="Y110" s="45">
        <v>216</v>
      </c>
      <c r="Z110" s="51">
        <v>1793</v>
      </c>
      <c r="AA110" s="51">
        <v>615668</v>
      </c>
      <c r="AB110" s="51">
        <v>0.7705199828104855</v>
      </c>
      <c r="AC110" s="44">
        <v>30.998257448641699</v>
      </c>
      <c r="AD110" s="44">
        <v>8.5381999999999998</v>
      </c>
      <c r="AE110" s="45" t="e">
        <v>#N/A</v>
      </c>
      <c r="AF110" s="45" t="e">
        <v>#N/A</v>
      </c>
      <c r="AG110" s="45">
        <v>18</v>
      </c>
      <c r="AH110" s="158">
        <v>1221.2247805299999</v>
      </c>
    </row>
    <row r="111" spans="1:34" x14ac:dyDescent="0.2">
      <c r="A111" s="43">
        <v>45627</v>
      </c>
      <c r="B111" s="50">
        <v>2.3724792408066353</v>
      </c>
      <c r="C111" s="44">
        <v>1.831964624131377</v>
      </c>
      <c r="D111" s="44">
        <v>7.4</v>
      </c>
      <c r="E111" s="44">
        <v>6.2</v>
      </c>
      <c r="F111" s="45">
        <v>1025.8</v>
      </c>
      <c r="G111" s="45">
        <v>54320</v>
      </c>
      <c r="H111" s="44">
        <v>1.0792705619650178</v>
      </c>
      <c r="I111" s="45">
        <v>16880</v>
      </c>
      <c r="J111" s="44">
        <v>0.53603335318641587</v>
      </c>
      <c r="K111" s="50">
        <v>2.1824286513710156</v>
      </c>
      <c r="L111" s="44">
        <v>5.2996912267134544</v>
      </c>
      <c r="M111" s="44">
        <v>4.6070460704607186</v>
      </c>
      <c r="N111" s="44">
        <v>4.4200491116568097</v>
      </c>
      <c r="O111" s="50">
        <v>70.12</v>
      </c>
      <c r="P111" s="51">
        <v>1.9154</v>
      </c>
      <c r="Q111" s="44">
        <v>1553.6605775036305</v>
      </c>
      <c r="R111" s="44">
        <v>2.1746232493862205</v>
      </c>
      <c r="S111" s="50">
        <v>5.45</v>
      </c>
      <c r="T111" s="50">
        <v>3.5</v>
      </c>
      <c r="U111" s="44">
        <v>9.0283079999999991</v>
      </c>
      <c r="V111" s="50">
        <v>3.8453461025445699</v>
      </c>
      <c r="W111" s="51" t="e">
        <v>#N/A</v>
      </c>
      <c r="X111" s="45">
        <v>1717</v>
      </c>
      <c r="Y111" s="45">
        <v>179</v>
      </c>
      <c r="Z111" s="51">
        <v>1320</v>
      </c>
      <c r="AA111" s="51">
        <v>605062</v>
      </c>
      <c r="AB111" s="51">
        <v>1.0662358642972536</v>
      </c>
      <c r="AC111" s="44">
        <v>29.733766671901201</v>
      </c>
      <c r="AD111" s="44">
        <v>8.747757</v>
      </c>
      <c r="AE111" s="45" t="e">
        <v>#N/A</v>
      </c>
      <c r="AF111" s="45" t="e">
        <v>#N/A</v>
      </c>
      <c r="AG111" s="45">
        <v>8</v>
      </c>
      <c r="AH111" s="158">
        <v>835.56497061999994</v>
      </c>
    </row>
    <row r="112" spans="1:34" x14ac:dyDescent="0.2">
      <c r="A112" s="43">
        <v>45658</v>
      </c>
      <c r="B112" s="50">
        <v>2.6674570243034879</v>
      </c>
      <c r="C112" s="44">
        <v>1.8951358180669509</v>
      </c>
      <c r="D112" s="44">
        <v>7.4</v>
      </c>
      <c r="E112" s="44">
        <v>6.6</v>
      </c>
      <c r="F112" s="45">
        <v>1031.3</v>
      </c>
      <c r="G112" s="45" t="e">
        <v>#N/A</v>
      </c>
      <c r="H112" s="44" t="e">
        <v>#N/A</v>
      </c>
      <c r="I112" s="45" t="e">
        <v>#N/A</v>
      </c>
      <c r="J112" s="44" t="e">
        <v>#N/A</v>
      </c>
      <c r="K112" s="50">
        <v>3.2357906584130625</v>
      </c>
      <c r="L112" s="44" t="e">
        <v>#N/A</v>
      </c>
      <c r="M112" s="44">
        <v>4.3360433604336057</v>
      </c>
      <c r="N112" s="44">
        <v>4.2599434905455258</v>
      </c>
      <c r="O112" s="50">
        <v>75.739999999999995</v>
      </c>
      <c r="P112" s="51">
        <v>1.9305000000000001</v>
      </c>
      <c r="Q112" s="44">
        <v>1558.4691522575879</v>
      </c>
      <c r="R112" s="44" t="e">
        <v>#N/A</v>
      </c>
      <c r="S112" s="50">
        <v>5.45</v>
      </c>
      <c r="T112" s="50">
        <v>3.5</v>
      </c>
      <c r="U112" s="44" t="e">
        <v>#N/A</v>
      </c>
      <c r="V112" s="50" t="e">
        <v>#N/A</v>
      </c>
      <c r="W112" s="51" t="e">
        <v>#N/A</v>
      </c>
      <c r="X112" s="45">
        <v>1629</v>
      </c>
      <c r="Y112" s="45" t="e">
        <v>#N/A</v>
      </c>
      <c r="Z112" s="51">
        <v>1451</v>
      </c>
      <c r="AA112" s="51">
        <v>605026</v>
      </c>
      <c r="AB112" s="51">
        <v>0.50103591160220995</v>
      </c>
      <c r="AC112" s="44" t="e">
        <v>#N/A</v>
      </c>
      <c r="AD112" s="44" t="e">
        <v>#N/A</v>
      </c>
      <c r="AE112" s="45" t="e">
        <v>#N/A</v>
      </c>
      <c r="AF112" s="45" t="e">
        <v>#N/A</v>
      </c>
      <c r="AG112" s="45">
        <v>22</v>
      </c>
      <c r="AH112" s="158">
        <v>396.63867442000003</v>
      </c>
    </row>
    <row r="113" spans="1:34" x14ac:dyDescent="0.2">
      <c r="A113" s="43">
        <v>45689</v>
      </c>
      <c r="B113" s="50" t="e">
        <v>#N/A</v>
      </c>
      <c r="C113" s="44" t="e">
        <v>#N/A</v>
      </c>
      <c r="D113" s="44">
        <v>7.2</v>
      </c>
      <c r="E113" s="44">
        <v>6.6</v>
      </c>
      <c r="F113" s="45">
        <v>1036.8</v>
      </c>
      <c r="G113" s="45" t="e">
        <v>#N/A</v>
      </c>
      <c r="H113" s="44" t="e">
        <v>#N/A</v>
      </c>
      <c r="I113" s="45" t="e">
        <v>#N/A</v>
      </c>
      <c r="J113" s="44" t="e">
        <v>#N/A</v>
      </c>
      <c r="K113" s="50">
        <v>2.6111111111110974</v>
      </c>
      <c r="L113" s="44" t="e">
        <v>#N/A</v>
      </c>
      <c r="M113" s="44">
        <v>4.0431266846361114</v>
      </c>
      <c r="N113" s="44">
        <v>3.67098689450438</v>
      </c>
      <c r="O113" s="50">
        <v>71.53</v>
      </c>
      <c r="P113" s="51">
        <v>2.0714999999999999</v>
      </c>
      <c r="Q113" s="44">
        <v>1563.0866313404126</v>
      </c>
      <c r="R113" s="44" t="e">
        <v>#N/A</v>
      </c>
      <c r="S113" s="50">
        <v>5.2</v>
      </c>
      <c r="T113" s="50">
        <v>3.25</v>
      </c>
      <c r="U113" s="44" t="e">
        <v>#N/A</v>
      </c>
      <c r="V113" s="50" t="e">
        <v>#N/A</v>
      </c>
      <c r="W113" s="51" t="e">
        <v>#N/A</v>
      </c>
      <c r="X113" s="45" t="e">
        <v>#N/A</v>
      </c>
      <c r="Y113" s="45" t="e">
        <v>#N/A</v>
      </c>
      <c r="Z113" s="51">
        <v>1721</v>
      </c>
      <c r="AA113" s="51">
        <v>612838</v>
      </c>
      <c r="AB113" s="51">
        <v>0.60812720848056534</v>
      </c>
      <c r="AC113" s="44" t="e">
        <v>#N/A</v>
      </c>
      <c r="AD113" s="44" t="e">
        <v>#N/A</v>
      </c>
      <c r="AE113" s="45" t="e">
        <v>#N/A</v>
      </c>
      <c r="AF113" s="45" t="e">
        <v>#N/A</v>
      </c>
      <c r="AG113" s="45" t="e">
        <v>#N/A</v>
      </c>
      <c r="AH113" s="158">
        <v>640.58341435</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2025-03-07T22:02:53Z</dcterms:modified>
</cp:coreProperties>
</file>