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B00E51F6-EB0F-486D-BEEC-162A3C09E47E}" xr6:coauthVersionLast="47" xr6:coauthVersionMax="47" xr10:uidLastSave="{00000000-0000-0000-0000-000000000000}"/>
  <workbookProtection workbookAlgorithmName="SHA-512" workbookHashValue="FbyH+aQ0Ark6+8i5/xZG9g+WQUkO6JJvDjGwZw+KDiWsIWrv4s+sIX1DaBCH5AVmc7Raei2U9W6gI7ra4QoZvw==" workbookSaltValue="Fld97sUDl6MY/zTsbDbJDA=="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dXdata!$A$16:$AH$114</definedName>
    <definedName name="DATA" localSheetId="3">'dXdata - Annual'!$F$12:$I$46</definedName>
    <definedName name="DATA" localSheetId="2">'dXdata - Monthly'!$F$12:$CZ$46</definedName>
    <definedName name="DATES" localSheetId="5">dXdata!$A$16:$A$114</definedName>
    <definedName name="DATES" localSheetId="3">'dXdata - Annual'!$F$12:$I$12</definedName>
    <definedName name="DATES" localSheetId="2">'dXdata - Monthly'!$F$12:$CZ$12</definedName>
    <definedName name="IDS" localSheetId="5">dXdata!$B$7:$AH$7</definedName>
    <definedName name="IDS" localSheetId="3">'dXdata - Annual'!$B$7:$AH$7</definedName>
    <definedName name="IDS" localSheetId="2">'dXdata - Monthly'!$B$7:$AH$7</definedName>
    <definedName name="OBS" localSheetId="5">dXdata!$B$16:$AH$114</definedName>
    <definedName name="OBS" localSheetId="3">'dXdata - Annual'!$F$13:$I$46</definedName>
    <definedName name="OBS" localSheetId="2">'dXdata - Monthly'!$F$13:$CZ$46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6" i="1" l="1"/>
  <c r="V36" i="1"/>
  <c r="U37" i="1"/>
  <c r="V37" i="1"/>
  <c r="U38" i="1"/>
  <c r="V38" i="1"/>
  <c r="U39" i="1"/>
  <c r="V39" i="1"/>
  <c r="U28" i="1"/>
  <c r="V28" i="1"/>
  <c r="U29" i="1"/>
  <c r="V29" i="1"/>
  <c r="U30" i="1"/>
  <c r="V30" i="1"/>
  <c r="U31" i="1"/>
  <c r="V31" i="1"/>
  <c r="U32" i="1"/>
  <c r="V32" i="1"/>
  <c r="U33" i="1"/>
  <c r="V33" i="1"/>
  <c r="U34" i="1"/>
  <c r="V34" i="1"/>
  <c r="U24" i="1"/>
  <c r="V24" i="1"/>
  <c r="U25" i="1"/>
  <c r="V25" i="1"/>
  <c r="U26" i="1"/>
  <c r="V26" i="1"/>
  <c r="U17" i="1"/>
  <c r="V17" i="1"/>
  <c r="U18" i="1"/>
  <c r="V18" i="1"/>
  <c r="U19" i="1"/>
  <c r="V19" i="1"/>
  <c r="U20" i="1"/>
  <c r="V20" i="1"/>
  <c r="U21" i="1"/>
  <c r="V21" i="1"/>
  <c r="U22" i="1"/>
  <c r="V22" i="1"/>
  <c r="U14" i="1"/>
  <c r="V14" i="1"/>
  <c r="U15" i="1"/>
  <c r="V15" i="1"/>
  <c r="U5" i="1"/>
  <c r="V5" i="1"/>
  <c r="U6" i="1"/>
  <c r="V6" i="1"/>
  <c r="U7" i="1"/>
  <c r="V7" i="1"/>
  <c r="U8" i="1"/>
  <c r="V8" i="1"/>
  <c r="U9" i="1"/>
  <c r="V9" i="1"/>
  <c r="U10" i="1"/>
  <c r="V10" i="1"/>
  <c r="U11" i="1"/>
  <c r="V11" i="1"/>
  <c r="U12" i="1"/>
  <c r="V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G12" i="1"/>
  <c r="F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P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<sst xmlns="http://schemas.openxmlformats.org/spreadsheetml/2006/main" count="654" uniqueCount="265">
  <si>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</si>
  <si>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</si>
  <si>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</si>
  <si>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</si>
  <si>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</si>
  <si>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</si>
  <si>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</si>
  <si>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</si>
  <si>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</si>
  <si>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</si>
  <si>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</si>
  <si>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</si>
  <si>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</si>
  <si>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</si>
  <si>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</si>
  <si>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</si>
  <si>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</si>
  <si>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</si>
  <si>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</si>
  <si>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</si>
  <si>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</si>
  <si>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</si>
  <si>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</si>
  <si>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</si>
  <si>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</si>
  <si>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</si>
  <si>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</si>
  <si>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</si>
  <si>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</si>
  <si>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</si>
  <si>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</si>
  <si>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</si>
  <si>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</si>
  <si>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</si>
  <si>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</si>
  <si>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</si>
  <si>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</si>
  <si>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</si>
  <si>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</si>
  <si>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</si>
  <si>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</si>
  <si>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</si>
  <si>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</si>
  <si>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</si>
  <si>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</si>
  <si>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</si>
  <si>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</si>
  <si>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</si>
  <si>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</si>
  <si>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</si>
  <si>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</si>
  <si>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</si>
  <si>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</si>
  <si>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</si>
  <si>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</si>
  <si>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</si>
  <si>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</si>
  <si>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</si>
  <si>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</si>
  <si>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</si>
  <si>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</si>
  <si>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</si>
  <si>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</si>
  <si>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</si>
  <si>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</si>
  <si>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</si>
  <si>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</si>
  <si>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</si>
  <si>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</si>
  <si>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</si>
  <si>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</si>
  <si>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</si>
  <si>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</si>
  <si>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</si>
  <si>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</si>
  <si>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</si>
  <si>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</si>
  <si>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</si>
  <si>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</si>
  <si>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</si>
  <si>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</si>
  <si>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</si>
  <si>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</si>
  <si>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</si>
  <si>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</si>
  <si>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</si>
  <si>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</si>
  <si>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</si>
  <si>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</si>
  <si>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</si>
  <si>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</si>
  <si>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</si>
  <si>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</si>
  <si>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</si>
  <si>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</si>
  <si>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</si>
  <si>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</si>
  <si>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</si>
  <si>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</si>
  <si>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</si>
  <si>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</si>
  <si>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</si>
  <si>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</si>
  <si>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</si>
  <si>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</si>
  <si>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</si>
  <si>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</si>
  <si>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</si>
  <si>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</si>
  <si>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</si>
  <si>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</si>
  <si>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</si>
  <si>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</si>
  <si>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</si>
  <si>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</si>
  <si>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</si>
  <si>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</si>
  <si>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</si>
  <si>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</si>
  <si>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</si>
  <si>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</si>
  <si>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</si>
  <si>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</si>
  <si>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</si>
  <si>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</si>
  <si>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</si>
  <si>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</si>
  <si>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</si>
  <si>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</si>
  <si>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</si>
  <si>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</si>
  <si>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</si>
  <si>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</si>
  <si>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</si>
  <si>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</si>
  <si>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</si>
  <si>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</si>
  <si>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</si>
  <si>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</si>
  <si>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</si>
  <si>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</si>
  <si>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</si>
  <si>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</si>
  <si>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</si>
  <si>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</si>
  <si>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</si>
  <si>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</si>
  <si>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</si>
  <si>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</si>
  <si>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</si>
  <si>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</si>
  <si>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</si>
  <si>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</si>
  <si>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</si>
  <si>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</si>
  <si>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</si>
  <si>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</si>
  <si>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</si>
  <si>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</si>
  <si>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</si>
  <si>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</si>
  <si>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</si>
  <si>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</si>
  <si>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</si>
  <si>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</si>
  <si>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</si>
  <si>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</si>
  <si>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</si>
  <si>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</si>
  <si>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</si>
  <si>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</si>
  <si>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</si>
  <si>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</si>
  <si>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</si>
  <si>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</si>
  <si>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</si>
  <si>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</si>
  <si>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</si>
  <si>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</si>
  <si>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</si>
  <si>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</si>
  <si>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</si>
  <si>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</si>
  <si>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</si>
  <si>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</si>
  <si>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</si>
  <si>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</si>
  <si>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</si>
  <si>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</si>
  <si>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</si>
  <si>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</si>
  <si>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</si>
  <si>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</si>
  <si>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</si>
  <si>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</si>
  <si>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</si>
  <si>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</si>
  <si>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</si>
  <si>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</si>
  <si>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</si>
  <si>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</si>
  <si>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</si>
  <si>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</si>
  <si>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</si>
  <si>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</si>
  <si>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</si>
  <si>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</si>
  <si>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</si>
  <si>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</si>
  <si>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</si>
  <si>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</si>
  <si>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</si>
  <si>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</si>
  <si>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</si>
  <si>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</si>
  <si>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</si>
  <si>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</si>
  <si>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</si>
  <si>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</si>
  <si>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</si>
  <si>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</si>
  <si>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</si>
  <si>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</si>
  <si>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</si>
  <si>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</si>
  <si>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</si>
  <si>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</si>
  <si>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</si>
  <si>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</si>
  <si>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</si>
  <si>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</si>
  <si>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</si>
  <si>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</si>
  <si>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</si>
  <si>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</si>
  <si>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</si>
  <si>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</si>
  <si>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</si>
  <si>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</si>
  <si>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</si>
  <si>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</si>
  <si>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</si>
  <si>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</si>
  <si>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</si>
  <si>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</si>
  <si>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</si>
  <si>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</si>
  <si>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</si>
  <si>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</si>
  <si>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</si>
  <si>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</si>
  <si>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</si>
  <si>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</si>
  <si>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</si>
  <si>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</si>
  <si>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</si>
  <si>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</si>
  <si>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</si>
  <si>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</si>
  <si>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</si>
  <si>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</si>
  <si>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</si>
  <si>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March 2025</t>
  </si>
  <si>
    <t xml:space="preserve">Note 5. The total values of building permits were updated to reflect the data revision provided by Business Planning &amp; Performance Measurement, The City of Calgary as of April 4, 2025. </t>
  </si>
  <si>
    <t>Updated by Corporate Economics on April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</si>
</sst>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40">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64" fontId="6" fillId="3" borderId="15" xfId="0" applyNumberFormat="1" applyFont="1" applyFill="1" applyBorder="1" applyAlignment="1">
      <alignment horizontal="center" vertical="center"/>
    </xf>
    <xf numFmtId="164" fontId="6" fillId="3" borderId="16" xfId="0" applyNumberFormat="1" applyFont="1" applyFill="1" applyBorder="1" applyAlignment="1">
      <alignment horizontal="center" vertical="center"/>
    </xf>
    <xf numFmtId="164" fontId="6" fillId="3" borderId="20" xfId="0" applyNumberFormat="1" applyFont="1" applyFill="1" applyBorder="1" applyAlignment="1">
      <alignment horizontal="center" vertical="center"/>
    </xf>
    <xf numFmtId="171" fontId="10" fillId="9" borderId="8" xfId="1" applyNumberFormat="1" applyFont="1" applyFill="1" applyBorder="1" applyAlignment="1">
      <alignment horizontal="right" vertical="center"/>
    </xf>
    <xf numFmtId="171" fontId="10" fillId="9" borderId="9" xfId="1" applyNumberFormat="1" applyFont="1" applyFill="1" applyBorder="1" applyAlignment="1">
      <alignment horizontal="right" vertical="center"/>
    </xf>
    <xf numFmtId="2" fontId="27" fillId="5" borderId="8" xfId="2" applyNumberFormat="1" applyFont="1" applyFill="1" applyBorder="1" applyAlignment="1">
      <alignment horizontal="right" vertical="center"/>
    </xf>
    <xf numFmtId="2" fontId="27" fillId="5" borderId="9" xfId="2" applyNumberFormat="1" applyFont="1" applyFill="1" applyBorder="1" applyAlignment="1">
      <alignment horizontal="right" vertical="center"/>
    </xf>
    <xf numFmtId="2" fontId="27" fillId="9" borderId="8" xfId="2" applyNumberFormat="1" applyFont="1" applyFill="1" applyBorder="1" applyAlignment="1">
      <alignment horizontal="right" vertical="center"/>
    </xf>
    <xf numFmtId="2" fontId="27" fillId="9" borderId="9" xfId="2" applyNumberFormat="1" applyFont="1" applyFill="1" applyBorder="1" applyAlignment="1">
      <alignment horizontal="right" vertical="center"/>
    </xf>
    <xf numFmtId="10" fontId="27" fillId="5" borderId="8" xfId="3" applyNumberFormat="1" applyFont="1" applyFill="1" applyBorder="1" applyAlignment="1">
      <alignment horizontal="right" vertical="center"/>
    </xf>
    <xf numFmtId="10" fontId="27" fillId="5" borderId="9" xfId="3" applyNumberFormat="1" applyFont="1" applyFill="1" applyBorder="1" applyAlignment="1">
      <alignment horizontal="right" vertical="center"/>
    </xf>
    <xf numFmtId="171" fontId="27" fillId="5" borderId="8" xfId="2" applyNumberFormat="1" applyFont="1" applyFill="1" applyBorder="1" applyAlignment="1">
      <alignment horizontal="right" vertical="center"/>
    </xf>
    <xf numFmtId="171" fontId="27" fillId="5" borderId="9" xfId="2" applyNumberFormat="1" applyFont="1" applyFill="1" applyBorder="1" applyAlignment="1">
      <alignment horizontal="right" vertical="center"/>
    </xf>
    <xf numFmtId="0" fontId="26" fillId="5" borderId="4" xfId="0" applyFont="1" applyFill="1" applyBorder="1" applyAlignment="1">
      <alignment wrapText="1"/>
    </xf>
    <xf numFmtId="0" fontId="26" fillId="5" borderId="4" xfId="0" applyFont="1" applyFill="1" applyBorder="1" applyAlignment="1">
      <alignment horizontal="left" vertical="center" wrapText="1"/>
    </xf>
    <xf numFmtId="0" fontId="26" fillId="5" borderId="4" xfId="0" applyFont="1" applyFill="1" applyBorder="1" applyAlignment="1">
      <alignment vertical="center" wrapText="1"/>
    </xf>
    <xf numFmtId="0" fontId="7" fillId="3" borderId="15" xfId="0" applyFont="1" applyFill="1" applyBorder="1" applyAlignment="1">
      <alignment horizontal="center" vertical="center" wrapText="1"/>
    </xf>
    <xf numFmtId="0" fontId="6" fillId="3" borderId="22" xfId="0" applyFont="1" applyFill="1" applyBorder="1" applyAlignment="1">
      <alignment horizontal="center" vertical="center"/>
    </xf>
    <xf numFmtId="10" fontId="27" fillId="5" borderId="7"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I58"/>
  <sheetViews>
    <sheetView showGridLines="0" showRowColHeaders="0" tabSelected="1" topLeftCell="E1" zoomScaleNormal="100" workbookViewId="0">
      <selection activeCell="V1" sqref="V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8.54296875" style="94" customWidth="1"/>
    <col min="9" max="19" width="7.81640625" style="94" customWidth="1"/>
    <col min="20" max="22" width="7.81640625" style="215" customWidth="1"/>
    <col min="23" max="23" width="3.54296875" style="13" customWidth="1"/>
    <col min="24" max="35" width="0" style="13" hidden="1" customWidth="1"/>
    <col min="36" max="16384" width="9.1796875" style="13" hidden="1"/>
  </cols>
  <sheetData>
    <row r="1" spans="1:23" ht="27" customHeight="1" x14ac:dyDescent="0.4">
      <c r="A1" s="1"/>
      <c r="B1" s="2"/>
      <c r="C1" s="3"/>
      <c r="D1" s="3"/>
      <c r="E1" s="188" t="s">
        <v>262</v>
      </c>
      <c r="F1" s="86"/>
      <c r="G1" s="86"/>
      <c r="H1" s="86"/>
      <c r="I1" s="86"/>
      <c r="J1" s="86"/>
      <c r="K1" s="86"/>
      <c r="L1" s="86"/>
      <c r="M1" s="86"/>
      <c r="N1" s="86"/>
      <c r="O1" s="86"/>
      <c r="P1" s="86"/>
      <c r="Q1" s="86"/>
      <c r="R1" s="86"/>
      <c r="S1" s="86"/>
      <c r="T1" s="87"/>
      <c r="U1" s="87"/>
      <c r="V1" s="87"/>
      <c r="W1" s="8"/>
    </row>
    <row r="2" spans="1:23"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t="s">
        <v>264</v>
      </c>
      <c r="W2" s="8"/>
    </row>
    <row r="3" spans="1:23" s="164" customFormat="1" ht="11" thickBot="1" x14ac:dyDescent="0.4">
      <c r="A3" s="195"/>
      <c r="B3" s="5" t="s">
        <v>1</v>
      </c>
      <c r="C3" s="6" t="s">
        <v>2</v>
      </c>
      <c r="D3" s="7" t="s">
        <v>3</v>
      </c>
      <c r="E3" s="234" t="s">
        <v>4</v>
      </c>
      <c r="F3" s="235">
        <v>2023</v>
      </c>
      <c r="G3" s="235">
        <v>2024</v>
      </c>
      <c r="H3" s="219">
        <v>45292</v>
      </c>
      <c r="I3" s="219">
        <v>45323</v>
      </c>
      <c r="J3" s="219">
        <v>45352</v>
      </c>
      <c r="K3" s="219">
        <v>45383</v>
      </c>
      <c r="L3" s="219">
        <v>45413</v>
      </c>
      <c r="M3" s="219">
        <v>45444</v>
      </c>
      <c r="N3" s="219">
        <v>45474</v>
      </c>
      <c r="O3" s="219">
        <v>45505</v>
      </c>
      <c r="P3" s="219">
        <v>45536</v>
      </c>
      <c r="Q3" s="219">
        <v>45566</v>
      </c>
      <c r="R3" s="219">
        <v>45597</v>
      </c>
      <c r="S3" s="220">
        <v>45627</v>
      </c>
      <c r="T3" s="218">
        <v>45658</v>
      </c>
      <c r="U3" s="219">
        <v>45689</v>
      </c>
      <c r="V3" s="220">
        <v>45717</v>
      </c>
      <c r="W3" s="54"/>
    </row>
    <row r="4" spans="1:23" s="165" customFormat="1" ht="13.5" customHeight="1" thickBot="1" x14ac:dyDescent="0.35">
      <c r="A4" s="196"/>
      <c r="B4" s="55" t="s">
        <v>5</v>
      </c>
      <c r="C4" s="56"/>
      <c r="D4" s="57"/>
      <c r="E4" s="184" t="s">
        <v>5</v>
      </c>
      <c r="F4" s="185"/>
      <c r="G4" s="185"/>
      <c r="H4" s="185"/>
      <c r="I4" s="185"/>
      <c r="J4" s="185"/>
      <c r="K4" s="185"/>
      <c r="L4" s="185"/>
      <c r="M4" s="185"/>
      <c r="N4" s="185"/>
      <c r="O4" s="185"/>
      <c r="P4" s="185"/>
      <c r="Q4" s="185"/>
      <c r="R4" s="185"/>
      <c r="S4" s="231"/>
      <c r="T4" s="185"/>
      <c r="U4" s="185"/>
      <c r="V4" s="231"/>
      <c r="W4" s="58"/>
    </row>
    <row r="5" spans="1:23" s="165" customFormat="1" ht="16.5" customHeight="1" x14ac:dyDescent="0.25">
      <c r="A5" s="197">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174">
        <f>'dXdata - Monthly'!CW16/100</f>
        <v>7.400000000000001E-2</v>
      </c>
      <c r="T5" s="98">
        <f>'dXdata - Monthly'!CX16/100</f>
        <v>7.400000000000001E-2</v>
      </c>
      <c r="U5" s="99">
        <f>'dXdata - Monthly'!CY16/100</f>
        <v>7.2000000000000008E-2</v>
      </c>
      <c r="V5" s="174">
        <f>'dXdata - Monthly'!CZ16/100</f>
        <v>7.6999999999999999E-2</v>
      </c>
      <c r="W5" s="189"/>
    </row>
    <row r="6" spans="1:23" s="165" customFormat="1" ht="16.5" customHeight="1" x14ac:dyDescent="0.25">
      <c r="A6" s="198">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171">
        <f>'dXdata - Monthly'!CW17/100</f>
        <v>6.2E-2</v>
      </c>
      <c r="T6" s="89">
        <f>'dXdata - Monthly'!CX17/100</f>
        <v>6.6000000000000003E-2</v>
      </c>
      <c r="U6" s="90">
        <f>'dXdata - Monthly'!CY17/100</f>
        <v>6.6000000000000003E-2</v>
      </c>
      <c r="V6" s="171">
        <f>'dXdata - Monthly'!CZ17/100</f>
        <v>6.9000000000000006E-2</v>
      </c>
      <c r="W6" s="189"/>
    </row>
    <row r="7" spans="1:23" s="165" customFormat="1" ht="16.5" customHeight="1" x14ac:dyDescent="0.25">
      <c r="A7" s="197">
        <v>3</v>
      </c>
      <c r="B7" s="95" t="s">
        <v>10</v>
      </c>
      <c r="C7" s="96" t="s">
        <v>11</v>
      </c>
      <c r="D7" s="97"/>
      <c r="E7" s="102" t="s">
        <v>230</v>
      </c>
      <c r="F7" s="108">
        <f>'dXdata - Annual'!H18</f>
        <v>962.8</v>
      </c>
      <c r="G7" s="108">
        <f>'dXdata - Annual'!I18</f>
        <v>1009.3</v>
      </c>
      <c r="H7" s="204">
        <f>'dXdata - Monthly'!CL18</f>
        <v>978.6</v>
      </c>
      <c r="I7" s="204">
        <f>'dXdata - Monthly'!CM18</f>
        <v>973.6</v>
      </c>
      <c r="J7" s="204">
        <f>'dXdata - Monthly'!CN18</f>
        <v>980.7</v>
      </c>
      <c r="K7" s="204">
        <f>'dXdata - Monthly'!CO18</f>
        <v>987.2</v>
      </c>
      <c r="L7" s="204">
        <f>'dXdata - Monthly'!CP18</f>
        <v>1002</v>
      </c>
      <c r="M7" s="204">
        <f>'dXdata - Monthly'!CQ18</f>
        <v>1010.2</v>
      </c>
      <c r="N7" s="204">
        <f>'dXdata - Monthly'!CR18</f>
        <v>1014.7</v>
      </c>
      <c r="O7" s="204">
        <f>'dXdata - Monthly'!CS18</f>
        <v>1023.5</v>
      </c>
      <c r="P7" s="204">
        <f>'dXdata - Monthly'!CT18</f>
        <v>1020.4</v>
      </c>
      <c r="Q7" s="204">
        <f>'dXdata - Monthly'!CU18</f>
        <v>1020</v>
      </c>
      <c r="R7" s="204">
        <f>'dXdata - Monthly'!CV18</f>
        <v>1013</v>
      </c>
      <c r="S7" s="205">
        <f>'dXdata - Monthly'!CW18</f>
        <v>1025.8</v>
      </c>
      <c r="T7" s="107">
        <f>'dXdata - Monthly'!CX18</f>
        <v>1031.3</v>
      </c>
      <c r="U7" s="204">
        <f>'dXdata - Monthly'!CY18</f>
        <v>1036.8</v>
      </c>
      <c r="V7" s="205">
        <f>'dXdata - Monthly'!CZ18</f>
        <v>1023</v>
      </c>
      <c r="W7" s="189"/>
    </row>
    <row r="8" spans="1:23" s="166" customFormat="1" ht="31.5" customHeight="1" x14ac:dyDescent="0.25">
      <c r="A8" s="198">
        <v>4</v>
      </c>
      <c r="B8" s="62" t="s">
        <v>12</v>
      </c>
      <c r="C8" s="62" t="s">
        <v>13</v>
      </c>
      <c r="D8" s="63"/>
      <c r="E8" s="70" t="s">
        <v>245</v>
      </c>
      <c r="F8" s="93">
        <f>'dXdata - Annual'!H19</f>
        <v>46044.166666666664</v>
      </c>
      <c r="G8" s="93">
        <f>'dXdata - Annual'!I19</f>
        <v>53416.666666666664</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72">
        <f>'dXdata - Monthly'!CW19</f>
        <v>54380</v>
      </c>
      <c r="T8" s="156">
        <f>'dXdata - Monthly'!CX19</f>
        <v>53810</v>
      </c>
      <c r="U8" s="157" t="e">
        <f>'dXdata - Monthly'!CY19</f>
        <v>#N/A</v>
      </c>
      <c r="V8" s="172" t="e">
        <f>'dXdata - Monthly'!CZ19</f>
        <v>#N/A</v>
      </c>
      <c r="W8" s="190"/>
    </row>
    <row r="9" spans="1:23" s="165" customFormat="1" ht="16.5" customHeight="1" x14ac:dyDescent="0.25">
      <c r="A9" s="197">
        <v>5</v>
      </c>
      <c r="B9" s="95" t="s">
        <v>14</v>
      </c>
      <c r="C9" s="96" t="s">
        <v>15</v>
      </c>
      <c r="D9" s="97"/>
      <c r="E9" s="102" t="s">
        <v>246</v>
      </c>
      <c r="F9" s="103">
        <f>'dXdata - Annual'!H20/100</f>
        <v>-0.13895901511609787</v>
      </c>
      <c r="G9" s="103">
        <f>'dXdata - Annual'!I20/100</f>
        <v>0.16011800264239048</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73">
        <f>'dXdata - Monthly'!CW20/100</f>
        <v>1.190919240788979E-2</v>
      </c>
      <c r="T9" s="158">
        <f>'dXdata - Monthly'!CX20/100</f>
        <v>-2.5710664493934443E-2</v>
      </c>
      <c r="U9" s="159" t="e">
        <f>'dXdata - Monthly'!CY20/100</f>
        <v>#N/A</v>
      </c>
      <c r="V9" s="173" t="e">
        <f>'dXdata - Monthly'!CZ20/100</f>
        <v>#N/A</v>
      </c>
      <c r="W9" s="189"/>
    </row>
    <row r="10" spans="1:23" s="165" customFormat="1" ht="31.5" customHeight="1" x14ac:dyDescent="0.25">
      <c r="A10" s="198">
        <v>6</v>
      </c>
      <c r="B10" s="59" t="s">
        <v>16</v>
      </c>
      <c r="C10" s="60" t="s">
        <v>13</v>
      </c>
      <c r="D10" s="61"/>
      <c r="E10" s="70" t="s">
        <v>247</v>
      </c>
      <c r="F10" s="93">
        <f>'dXdata - Annual'!H21</f>
        <v>14630</v>
      </c>
      <c r="G10" s="93">
        <f>'dXdata - Annual'!I21</f>
        <v>16876.666666666668</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72">
        <f>'dXdata - Monthly'!CW21</f>
        <v>16920</v>
      </c>
      <c r="T10" s="156">
        <f>'dXdata - Monthly'!CX21</f>
        <v>16940</v>
      </c>
      <c r="U10" s="157" t="e">
        <f>'dXdata - Monthly'!CY21</f>
        <v>#N/A</v>
      </c>
      <c r="V10" s="172" t="e">
        <f>'dXdata - Monthly'!CZ21</f>
        <v>#N/A</v>
      </c>
      <c r="W10" s="189"/>
    </row>
    <row r="11" spans="1:23" s="167" customFormat="1" ht="16.5" customHeight="1" x14ac:dyDescent="0.25">
      <c r="A11" s="197">
        <v>7</v>
      </c>
      <c r="B11" s="95" t="s">
        <v>17</v>
      </c>
      <c r="C11" s="96" t="s">
        <v>15</v>
      </c>
      <c r="D11" s="97"/>
      <c r="E11" s="102" t="s">
        <v>246</v>
      </c>
      <c r="F11" s="103">
        <f>'dXdata - Annual'!H22/100</f>
        <v>-0.1228140301788747</v>
      </c>
      <c r="G11" s="103">
        <f>'dXdata - Annual'!I22/100</f>
        <v>0.15356573251310102</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73">
        <f>'dXdata - Monthly'!CW22/100</f>
        <v>7.7427039904705008E-3</v>
      </c>
      <c r="T11" s="158">
        <f>'dXdata - Monthly'!CX22/100</f>
        <v>-2.3631123919308328E-2</v>
      </c>
      <c r="U11" s="159" t="e">
        <f>'dXdata - Monthly'!CY22/100</f>
        <v>#N/A</v>
      </c>
      <c r="V11" s="173" t="e">
        <f>'dXdata - Monthly'!CZ22/100</f>
        <v>#N/A</v>
      </c>
      <c r="W11" s="191"/>
    </row>
    <row r="12" spans="1:23" s="165" customFormat="1" ht="16.5" customHeight="1" thickBot="1" x14ac:dyDescent="0.3">
      <c r="A12" s="198">
        <v>8</v>
      </c>
      <c r="B12" s="64" t="s">
        <v>18</v>
      </c>
      <c r="C12" s="65" t="s">
        <v>11</v>
      </c>
      <c r="D12" s="66"/>
      <c r="E12" s="70" t="s">
        <v>231</v>
      </c>
      <c r="F12" s="149">
        <f>'dXdata - Annual'!H29</f>
        <v>1422.8</v>
      </c>
      <c r="G12" s="149">
        <f>'dXdata - Annual'!I29</f>
        <v>1491.9</v>
      </c>
      <c r="H12" s="207">
        <f>'dXdata - Monthly'!CL29</f>
        <v>1474.625</v>
      </c>
      <c r="I12" s="207">
        <f>'dXdata - Monthly'!CM29</f>
        <v>1480.3833333333332</v>
      </c>
      <c r="J12" s="207">
        <f>'dXdata - Monthly'!CN29</f>
        <v>1486.1416666666667</v>
      </c>
      <c r="K12" s="207">
        <f>'dXdata - Monthly'!CO29</f>
        <v>1491.9</v>
      </c>
      <c r="L12" s="207">
        <f>'dXdata - Monthly'!CP29</f>
        <v>1500.0845567957667</v>
      </c>
      <c r="M12" s="207">
        <f>'dXdata - Monthly'!CQ29</f>
        <v>1507.5076860164891</v>
      </c>
      <c r="N12" s="207">
        <f>'dXdata - Monthly'!CR29</f>
        <v>1517.1749126845564</v>
      </c>
      <c r="O12" s="207">
        <f>'dXdata - Monthly'!CS29</f>
        <v>1524.9920358632658</v>
      </c>
      <c r="P12" s="207">
        <f>'dXdata - Monthly'!CT29</f>
        <v>1532.0527657987104</v>
      </c>
      <c r="Q12" s="207">
        <f>'dXdata - Monthly'!CU29</f>
        <v>1539.9044939096759</v>
      </c>
      <c r="R12" s="207">
        <f>'dXdata - Monthly'!CV29</f>
        <v>1546.606046198013</v>
      </c>
      <c r="S12" s="222">
        <f>'dXdata - Monthly'!CW29</f>
        <v>1553.6605775036305</v>
      </c>
      <c r="T12" s="221">
        <f>'dXdata - Monthly'!CX29</f>
        <v>1558.4691522575879</v>
      </c>
      <c r="U12" s="207">
        <f>'dXdata - Monthly'!CY29</f>
        <v>1563.0866313404126</v>
      </c>
      <c r="V12" s="222">
        <f>'dXdata - Monthly'!CZ29</f>
        <v>1569.2158499290892</v>
      </c>
      <c r="W12" s="189"/>
    </row>
    <row r="13" spans="1:23" s="165" customFormat="1" ht="16.5" customHeight="1" thickBot="1" x14ac:dyDescent="0.35">
      <c r="A13" s="199"/>
      <c r="B13" s="55" t="s">
        <v>19</v>
      </c>
      <c r="C13" s="56"/>
      <c r="D13" s="57"/>
      <c r="E13" s="186" t="s">
        <v>19</v>
      </c>
      <c r="F13" s="187"/>
      <c r="G13" s="187"/>
      <c r="H13" s="187"/>
      <c r="I13" s="187"/>
      <c r="J13" s="187"/>
      <c r="K13" s="187"/>
      <c r="L13" s="187"/>
      <c r="M13" s="187"/>
      <c r="N13" s="187"/>
      <c r="O13" s="187"/>
      <c r="P13" s="187"/>
      <c r="Q13" s="187"/>
      <c r="R13" s="187"/>
      <c r="S13" s="187"/>
      <c r="T13" s="187"/>
      <c r="U13" s="187"/>
      <c r="V13" s="232"/>
      <c r="W13" s="189"/>
    </row>
    <row r="14" spans="1:23" s="165" customFormat="1" ht="16.5" customHeight="1" x14ac:dyDescent="0.25">
      <c r="A14" s="197">
        <v>10</v>
      </c>
      <c r="B14" s="100" t="s">
        <v>20</v>
      </c>
      <c r="C14" s="96" t="s">
        <v>21</v>
      </c>
      <c r="D14" s="97"/>
      <c r="E14" s="102" t="s">
        <v>22</v>
      </c>
      <c r="F14" s="153">
        <f>'dXdata - Annual'!H27</f>
        <v>77.635833333333309</v>
      </c>
      <c r="G14" s="153">
        <f>'dXdata - Annual'!I27</f>
        <v>76.55</v>
      </c>
      <c r="H14" s="208">
        <f>'dXdata - Monthly'!CL27</f>
        <v>74.150000000000006</v>
      </c>
      <c r="I14" s="208">
        <f>'dXdata - Monthly'!CM27</f>
        <v>77.25</v>
      </c>
      <c r="J14" s="208">
        <f>'dXdata - Monthly'!CN27</f>
        <v>81.28</v>
      </c>
      <c r="K14" s="208">
        <f>'dXdata - Monthly'!CO27</f>
        <v>85.35</v>
      </c>
      <c r="L14" s="208">
        <f>'dXdata - Monthly'!CP27</f>
        <v>80.02</v>
      </c>
      <c r="M14" s="208">
        <f>'dXdata - Monthly'!CQ27</f>
        <v>79.77</v>
      </c>
      <c r="N14" s="208">
        <f>'dXdata - Monthly'!CR27</f>
        <v>81.8</v>
      </c>
      <c r="O14" s="208">
        <f>'dXdata - Monthly'!CS27</f>
        <v>76.680000000000007</v>
      </c>
      <c r="P14" s="208">
        <f>'dXdata - Monthly'!CT27</f>
        <v>70.239999999999995</v>
      </c>
      <c r="Q14" s="208">
        <f>'dXdata - Monthly'!CU27</f>
        <v>71.989999999999995</v>
      </c>
      <c r="R14" s="208">
        <f>'dXdata - Monthly'!CV27</f>
        <v>69.95</v>
      </c>
      <c r="S14" s="224">
        <f>'dXdata - Monthly'!CW27</f>
        <v>70.12</v>
      </c>
      <c r="T14" s="223">
        <f>'dXdata - Monthly'!CX27</f>
        <v>75.739999999999995</v>
      </c>
      <c r="U14" s="208">
        <f>'dXdata - Monthly'!CY27</f>
        <v>71.53</v>
      </c>
      <c r="V14" s="224">
        <f>'dXdata - Monthly'!CZ27</f>
        <v>68.239999999999995</v>
      </c>
      <c r="W14" s="189"/>
    </row>
    <row r="15" spans="1:23" s="168" customFormat="1" ht="16.5" customHeight="1" thickBot="1" x14ac:dyDescent="0.35">
      <c r="A15" s="198">
        <v>12</v>
      </c>
      <c r="B15" s="67" t="s">
        <v>23</v>
      </c>
      <c r="C15" s="65" t="s">
        <v>21</v>
      </c>
      <c r="D15" s="68"/>
      <c r="E15" s="70" t="s">
        <v>224</v>
      </c>
      <c r="F15" s="154">
        <f>'dXdata - Annual'!H28</f>
        <v>2.7254886250000001</v>
      </c>
      <c r="G15" s="154">
        <f>'dXdata - Annual'!I28</f>
        <v>1.4564173490000001</v>
      </c>
      <c r="H15" s="209">
        <f>'dXdata - Monthly'!CL28</f>
        <v>2.9460000000000002</v>
      </c>
      <c r="I15" s="209">
        <f>'dXdata - Monthly'!CM28</f>
        <v>2.0139999999999998</v>
      </c>
      <c r="J15" s="209">
        <f>'dXdata - Monthly'!CN28</f>
        <v>1.7601</v>
      </c>
      <c r="K15" s="209">
        <f>'dXdata - Monthly'!CO28</f>
        <v>1.5331999999999999</v>
      </c>
      <c r="L15" s="209">
        <f>'dXdata - Monthly'!CP28</f>
        <v>1.2884</v>
      </c>
      <c r="M15" s="209">
        <f>'dXdata - Monthly'!CQ28</f>
        <v>1.0528999999999999</v>
      </c>
      <c r="N15" s="209">
        <f>'dXdata - Monthly'!CR28</f>
        <v>0.9052</v>
      </c>
      <c r="O15" s="209">
        <f>'dXdata - Monthly'!CS28</f>
        <v>0.79920000000000002</v>
      </c>
      <c r="P15" s="209">
        <f>'dXdata - Monthly'!CT28</f>
        <v>0.69510000000000005</v>
      </c>
      <c r="Q15" s="209">
        <f>'dXdata - Monthly'!CU28</f>
        <v>0.9284</v>
      </c>
      <c r="R15" s="209">
        <f>'dXdata - Monthly'!CV28</f>
        <v>1.6188</v>
      </c>
      <c r="S15" s="226">
        <f>'dXdata - Monthly'!CW28</f>
        <v>1.9154</v>
      </c>
      <c r="T15" s="225">
        <f>'dXdata - Monthly'!CX28</f>
        <v>1.9305000000000001</v>
      </c>
      <c r="U15" s="209">
        <f>'dXdata - Monthly'!CY28</f>
        <v>2.0714999999999999</v>
      </c>
      <c r="V15" s="226">
        <f>'dXdata - Monthly'!CZ28</f>
        <v>1.9519</v>
      </c>
      <c r="W15" s="192"/>
    </row>
    <row r="16" spans="1:23" s="165" customFormat="1" ht="16.5" customHeight="1" thickBot="1" x14ac:dyDescent="0.35">
      <c r="A16" s="199"/>
      <c r="B16" s="55" t="s">
        <v>24</v>
      </c>
      <c r="C16" s="56"/>
      <c r="D16" s="57"/>
      <c r="E16" s="182" t="s">
        <v>24</v>
      </c>
      <c r="F16" s="183"/>
      <c r="G16" s="183"/>
      <c r="H16" s="183"/>
      <c r="I16" s="183"/>
      <c r="J16" s="183"/>
      <c r="K16" s="183"/>
      <c r="L16" s="183"/>
      <c r="M16" s="183"/>
      <c r="N16" s="183"/>
      <c r="O16" s="183"/>
      <c r="P16" s="183"/>
      <c r="Q16" s="183"/>
      <c r="R16" s="183"/>
      <c r="S16" s="183"/>
      <c r="T16" s="183"/>
      <c r="U16" s="183"/>
      <c r="V16" s="233"/>
      <c r="W16" s="189"/>
    </row>
    <row r="17" spans="1:23" s="165" customFormat="1" ht="16.5" customHeight="1" x14ac:dyDescent="0.25">
      <c r="A17" s="197">
        <v>14</v>
      </c>
      <c r="B17" s="101" t="s">
        <v>25</v>
      </c>
      <c r="C17" s="96" t="s">
        <v>26</v>
      </c>
      <c r="D17" s="97"/>
      <c r="E17" s="216" t="s">
        <v>259</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174">
        <f>'dXdata - Monthly'!CW14/100</f>
        <v>2.3724792408066353E-2</v>
      </c>
      <c r="T17" s="98">
        <f>'dXdata - Monthly'!CX14/100</f>
        <v>2.6674570243034879E-2</v>
      </c>
      <c r="U17" s="99">
        <f>'dXdata - Monthly'!CY14/100</f>
        <v>2.8268551236749095E-2</v>
      </c>
      <c r="V17" s="174">
        <f>'dXdata - Monthly'!CZ14/100</f>
        <v>3.0000000000000027E-2</v>
      </c>
      <c r="W17" s="189"/>
    </row>
    <row r="18" spans="1:23" s="165" customFormat="1" ht="16.5" customHeight="1" x14ac:dyDescent="0.25">
      <c r="A18" s="198">
        <v>15</v>
      </c>
      <c r="B18" s="59" t="s">
        <v>27</v>
      </c>
      <c r="C18" s="60" t="s">
        <v>15</v>
      </c>
      <c r="D18" s="61"/>
      <c r="E18" s="217" t="s">
        <v>260</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171">
        <f>'dXdata - Monthly'!CW15/100</f>
        <v>1.831964624131377E-2</v>
      </c>
      <c r="T18" s="89">
        <f>'dXdata - Monthly'!CX15/100</f>
        <v>1.8951358180669509E-2</v>
      </c>
      <c r="U18" s="90">
        <f>'dXdata - Monthly'!CY15/100</f>
        <v>2.6448362720402852E-2</v>
      </c>
      <c r="V18" s="171">
        <f>'dXdata - Monthly'!CZ15/100</f>
        <v>2.3153942428034924E-2</v>
      </c>
      <c r="W18" s="189"/>
    </row>
    <row r="19" spans="1:23" s="165" customFormat="1" ht="16.5" customHeight="1" x14ac:dyDescent="0.25">
      <c r="A19" s="197">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174">
        <f>'dXdata - Monthly'!CW23/100</f>
        <v>2.1824286513710156E-2</v>
      </c>
      <c r="T19" s="98">
        <f>'dXdata - Monthly'!CX23/100</f>
        <v>3.2357906584130625E-2</v>
      </c>
      <c r="U19" s="99">
        <f>'dXdata - Monthly'!CY23/100</f>
        <v>2.6111111111110974E-2</v>
      </c>
      <c r="V19" s="174">
        <f>'dXdata - Monthly'!CZ23/100</f>
        <v>2.433628318584069E-2</v>
      </c>
      <c r="W19" s="189"/>
    </row>
    <row r="20" spans="1:23" s="165" customFormat="1" ht="17.5" customHeight="1" x14ac:dyDescent="0.25">
      <c r="A20" s="198">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171">
        <f>'dXdata - Monthly'!CW24/100</f>
        <v>5.190930677410388E-2</v>
      </c>
      <c r="T20" s="89">
        <f>'dXdata - Monthly'!CX24/100</f>
        <v>5.8857976988687E-2</v>
      </c>
      <c r="U20" s="90" t="e">
        <f>'dXdata - Monthly'!CY24/100</f>
        <v>#N/A</v>
      </c>
      <c r="V20" s="171" t="e">
        <f>'dXdata - Monthly'!CZ24/100</f>
        <v>#N/A</v>
      </c>
      <c r="W20" s="189"/>
    </row>
    <row r="21" spans="1:23" s="165" customFormat="1" ht="16.5" customHeight="1" x14ac:dyDescent="0.25">
      <c r="A21" s="197">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174">
        <f>'dXdata - Monthly'!CW25/100</f>
        <v>4.6070460704607186E-2</v>
      </c>
      <c r="T21" s="98">
        <f>'dXdata - Monthly'!CX25/100</f>
        <v>4.3360433604336057E-2</v>
      </c>
      <c r="U21" s="99">
        <f>'dXdata - Monthly'!CY25/100</f>
        <v>4.0431266846361114E-2</v>
      </c>
      <c r="V21" s="174">
        <f>'dXdata - Monthly'!CZ25/100</f>
        <v>3.7135278514588865E-2</v>
      </c>
      <c r="W21" s="189"/>
    </row>
    <row r="22" spans="1:23" s="165" customFormat="1" ht="16.5" customHeight="1" thickBot="1" x14ac:dyDescent="0.3">
      <c r="A22" s="198">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171">
        <f>'dXdata - Monthly'!CW26/100</f>
        <v>4.4200491116568097E-2</v>
      </c>
      <c r="T22" s="89">
        <f>'dXdata - Monthly'!CX26/100</f>
        <v>4.2599434905455258E-2</v>
      </c>
      <c r="U22" s="90">
        <f>'dXdata - Monthly'!CY26/100</f>
        <v>3.67098689450438E-2</v>
      </c>
      <c r="V22" s="171">
        <f>'dXdata - Monthly'!CZ26/100</f>
        <v>3.768178236263342E-2</v>
      </c>
      <c r="W22" s="189"/>
    </row>
    <row r="23" spans="1:23" s="165" customFormat="1" ht="16.5" customHeight="1" thickBot="1" x14ac:dyDescent="0.35">
      <c r="A23" s="199"/>
      <c r="B23" s="55" t="s">
        <v>36</v>
      </c>
      <c r="C23" s="56"/>
      <c r="D23" s="57"/>
      <c r="E23" s="182" t="s">
        <v>36</v>
      </c>
      <c r="F23" s="183"/>
      <c r="G23" s="183"/>
      <c r="H23" s="183"/>
      <c r="I23" s="183"/>
      <c r="J23" s="183"/>
      <c r="K23" s="183"/>
      <c r="L23" s="183"/>
      <c r="M23" s="183"/>
      <c r="N23" s="183"/>
      <c r="O23" s="183"/>
      <c r="P23" s="183"/>
      <c r="Q23" s="183"/>
      <c r="R23" s="183"/>
      <c r="S23" s="183"/>
      <c r="T23" s="183"/>
      <c r="U23" s="183"/>
      <c r="V23" s="233"/>
      <c r="W23" s="189"/>
    </row>
    <row r="24" spans="1:23" s="168" customFormat="1" ht="16.5" customHeight="1" x14ac:dyDescent="0.3">
      <c r="A24" s="197">
        <v>21</v>
      </c>
      <c r="B24" s="101" t="s">
        <v>37</v>
      </c>
      <c r="C24" s="96" t="s">
        <v>15</v>
      </c>
      <c r="D24" s="97"/>
      <c r="E24" s="102" t="s">
        <v>216</v>
      </c>
      <c r="F24" s="103">
        <f>'dXdata - Annual'!H30/100</f>
        <v>1.6418324056568734E-2</v>
      </c>
      <c r="G24" s="103">
        <f>'dXdata - Annual'!I30/100</f>
        <v>1.5593035801247934E-2</v>
      </c>
      <c r="H24" s="99">
        <f>'dXdata - Monthly'!CL30/100</f>
        <v>1.0197432458739719E-2</v>
      </c>
      <c r="I24" s="99">
        <f>'dXdata - Monthly'!CM30/100</f>
        <v>1.221049204829705E-2</v>
      </c>
      <c r="J24" s="99">
        <f>'dXdata - Monthly'!CN30/100</f>
        <v>9.5714161445119572E-3</v>
      </c>
      <c r="K24" s="99">
        <f>'dXdata - Monthly'!CO30/100</f>
        <v>1.3777793328165755E-2</v>
      </c>
      <c r="L24" s="99">
        <f>'dXdata - Monthly'!CP30/100</f>
        <v>1.3711031704379817E-2</v>
      </c>
      <c r="M24" s="99">
        <f>'dXdata - Monthly'!CQ30/100</f>
        <v>1.5552003906514678E-2</v>
      </c>
      <c r="N24" s="99">
        <f>'dXdata - Monthly'!CR30/100</f>
        <v>1.6472120014877634E-2</v>
      </c>
      <c r="O24" s="99">
        <f>'dXdata - Monthly'!CS30/100</f>
        <v>1.6591047090270816E-2</v>
      </c>
      <c r="P24" s="99">
        <f>'dXdata - Monthly'!CT30/100</f>
        <v>1.9616799978123822E-2</v>
      </c>
      <c r="Q24" s="99">
        <f>'dXdata - Monthly'!CU30/100</f>
        <v>2.1075887425217266E-2</v>
      </c>
      <c r="R24" s="99">
        <f>'dXdata - Monthly'!CV30/100</f>
        <v>1.6807323414310904E-2</v>
      </c>
      <c r="S24" s="174">
        <f>'dXdata - Monthly'!CW30/100</f>
        <v>2.1469213274367238E-2</v>
      </c>
      <c r="T24" s="98">
        <f>'dXdata - Monthly'!CX30/100</f>
        <v>2.2297194516524677E-2</v>
      </c>
      <c r="U24" s="99" t="e">
        <f>'dXdata - Monthly'!CY30/100</f>
        <v>#N/A</v>
      </c>
      <c r="V24" s="174" t="e">
        <f>'dXdata - Monthly'!CZ30/100</f>
        <v>#N/A</v>
      </c>
      <c r="W24" s="192"/>
    </row>
    <row r="25" spans="1:23" s="165" customFormat="1" ht="16.5" customHeight="1" x14ac:dyDescent="0.25">
      <c r="A25" s="198">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75">
        <f>'dXdata - Monthly'!CW31/100</f>
        <v>5.45E-2</v>
      </c>
      <c r="T25" s="133">
        <f>'dXdata - Monthly'!CX31/100</f>
        <v>5.45E-2</v>
      </c>
      <c r="U25" s="132">
        <f>'dXdata - Monthly'!CY31/100</f>
        <v>5.2000000000000005E-2</v>
      </c>
      <c r="V25" s="175">
        <f>'dXdata - Monthly'!CZ31/100</f>
        <v>4.9500000000000002E-2</v>
      </c>
      <c r="W25" s="189"/>
    </row>
    <row r="26" spans="1:23" s="165" customFormat="1" ht="16.5" customHeight="1" thickBot="1" x14ac:dyDescent="0.3">
      <c r="A26" s="197">
        <v>23</v>
      </c>
      <c r="B26" s="104" t="s">
        <v>40</v>
      </c>
      <c r="C26" s="105"/>
      <c r="D26" s="106"/>
      <c r="E26" s="102" t="s">
        <v>41</v>
      </c>
      <c r="F26" s="236">
        <f>'dXdata - Annual'!H32/100</f>
        <v>0.05</v>
      </c>
      <c r="G26" s="236">
        <f>'dXdata - Annual'!I32/100</f>
        <v>4.7291666666666669E-2</v>
      </c>
      <c r="H26" s="210">
        <f>'dXdata - Monthly'!CL32/100</f>
        <v>5.2499999999999998E-2</v>
      </c>
      <c r="I26" s="210">
        <f>'dXdata - Monthly'!CM32/100</f>
        <v>5.2499999999999998E-2</v>
      </c>
      <c r="J26" s="210">
        <f>'dXdata - Monthly'!CN32/100</f>
        <v>5.2499999999999998E-2</v>
      </c>
      <c r="K26" s="210">
        <f>'dXdata - Monthly'!CO32/100</f>
        <v>5.2499999999999998E-2</v>
      </c>
      <c r="L26" s="210">
        <f>'dXdata - Monthly'!CP32/100</f>
        <v>5.2499999999999998E-2</v>
      </c>
      <c r="M26" s="210">
        <f>'dXdata - Monthly'!CQ32/100</f>
        <v>0.05</v>
      </c>
      <c r="N26" s="210">
        <f>'dXdata - Monthly'!CR32/100</f>
        <v>4.7500000000000001E-2</v>
      </c>
      <c r="O26" s="210">
        <f>'dXdata - Monthly'!CS32/100</f>
        <v>4.7500000000000001E-2</v>
      </c>
      <c r="P26" s="210">
        <f>'dXdata - Monthly'!CT32/100</f>
        <v>4.4999999999999998E-2</v>
      </c>
      <c r="Q26" s="210">
        <f>'dXdata - Monthly'!CU32/100</f>
        <v>0.04</v>
      </c>
      <c r="R26" s="210">
        <f>'dXdata - Monthly'!CV32/100</f>
        <v>0.04</v>
      </c>
      <c r="S26" s="228">
        <f>'dXdata - Monthly'!CW32/100</f>
        <v>3.5000000000000003E-2</v>
      </c>
      <c r="T26" s="227">
        <f>'dXdata - Monthly'!CX32/100</f>
        <v>3.5000000000000003E-2</v>
      </c>
      <c r="U26" s="210">
        <f>'dXdata - Monthly'!CY32/100</f>
        <v>3.2500000000000001E-2</v>
      </c>
      <c r="V26" s="228">
        <f>'dXdata - Monthly'!CZ32/100</f>
        <v>0.03</v>
      </c>
      <c r="W26" s="189"/>
    </row>
    <row r="27" spans="1:23" s="165" customFormat="1" ht="16.5" customHeight="1" thickBot="1" x14ac:dyDescent="0.35">
      <c r="A27" s="199"/>
      <c r="B27" s="55" t="s">
        <v>42</v>
      </c>
      <c r="C27" s="56"/>
      <c r="D27" s="57"/>
      <c r="E27" s="182" t="s">
        <v>42</v>
      </c>
      <c r="F27" s="183"/>
      <c r="G27" s="183"/>
      <c r="H27" s="183"/>
      <c r="I27" s="183"/>
      <c r="J27" s="183"/>
      <c r="K27" s="183"/>
      <c r="L27" s="183"/>
      <c r="M27" s="183"/>
      <c r="N27" s="183"/>
      <c r="O27" s="183"/>
      <c r="P27" s="183"/>
      <c r="Q27" s="183"/>
      <c r="R27" s="183"/>
      <c r="S27" s="183"/>
      <c r="T27" s="183"/>
      <c r="U27" s="183"/>
      <c r="V27" s="233"/>
      <c r="W27" s="189"/>
    </row>
    <row r="28" spans="1:23" s="165" customFormat="1" ht="16.5" customHeight="1" x14ac:dyDescent="0.25">
      <c r="A28" s="197">
        <v>25</v>
      </c>
      <c r="B28" s="101" t="s">
        <v>43</v>
      </c>
      <c r="C28" s="96" t="s">
        <v>44</v>
      </c>
      <c r="D28" s="97"/>
      <c r="E28" s="102" t="s">
        <v>248</v>
      </c>
      <c r="F28" s="155">
        <f>'dXdata - Annual'!H33</f>
        <v>101.979097</v>
      </c>
      <c r="G28" s="155">
        <f>'dXdata - Annual'!I33</f>
        <v>103.824845</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8.8132269999999995</v>
      </c>
      <c r="Q28" s="142">
        <f>'dXdata - Monthly'!CU33</f>
        <v>8.8708240000000007</v>
      </c>
      <c r="R28" s="142">
        <f>'dXdata - Monthly'!CV33</f>
        <v>8.8372949999999992</v>
      </c>
      <c r="S28" s="180">
        <f>'dXdata - Monthly'!CW33</f>
        <v>9.0482659999999999</v>
      </c>
      <c r="T28" s="141">
        <f>'dXdata - Monthly'!CX33</f>
        <v>9.1062220000000007</v>
      </c>
      <c r="U28" s="142" t="e">
        <f>'dXdata - Monthly'!CY33</f>
        <v>#N/A</v>
      </c>
      <c r="V28" s="180" t="e">
        <f>'dXdata - Monthly'!CZ33</f>
        <v>#N/A</v>
      </c>
      <c r="W28" s="189"/>
    </row>
    <row r="29" spans="1:23" s="165" customFormat="1" ht="16.5" customHeight="1" x14ac:dyDescent="0.25">
      <c r="A29" s="198">
        <v>26</v>
      </c>
      <c r="B29" s="71" t="s">
        <v>45</v>
      </c>
      <c r="C29" s="60" t="s">
        <v>46</v>
      </c>
      <c r="D29" s="61"/>
      <c r="E29" s="70" t="s">
        <v>249</v>
      </c>
      <c r="F29" s="92">
        <f>'dXdata - Annual'!H34</f>
        <v>41.960413233455633</v>
      </c>
      <c r="G29" s="92">
        <f>'dXdata - Annual'!I34</f>
        <v>43.838814368736223</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3.7750785749251454</v>
      </c>
      <c r="Q29" s="138">
        <f>'dXdata - Monthly'!CU34</f>
        <v>3.7960891386709363</v>
      </c>
      <c r="R29" s="138">
        <f>'dXdata - Monthly'!CV34</f>
        <v>3.7422634092287907</v>
      </c>
      <c r="S29" s="176">
        <f>'dXdata - Monthly'!CW34</f>
        <v>3.853846634151886</v>
      </c>
      <c r="T29" s="137">
        <f>'dXdata - Monthly'!CX34</f>
        <v>3.8709003128223776</v>
      </c>
      <c r="U29" s="138" t="e">
        <f>'dXdata - Monthly'!CY34</f>
        <v>#N/A</v>
      </c>
      <c r="V29" s="176" t="e">
        <f>'dXdata - Monthly'!CZ34</f>
        <v>#N/A</v>
      </c>
      <c r="W29" s="189"/>
    </row>
    <row r="30" spans="1:23" s="169" customFormat="1" ht="16.5" customHeight="1" x14ac:dyDescent="0.25">
      <c r="A30" s="197">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77">
        <f>'dXdata - Monthly'!CW36</f>
        <v>1717</v>
      </c>
      <c r="T30" s="145">
        <f>'dXdata - Monthly'!CX36</f>
        <v>1629</v>
      </c>
      <c r="U30" s="146">
        <f>'dXdata - Monthly'!CY36</f>
        <v>2407</v>
      </c>
      <c r="V30" s="177">
        <f>'dXdata - Monthly'!CZ36</f>
        <v>2235</v>
      </c>
      <c r="W30" s="193"/>
    </row>
    <row r="31" spans="1:23" s="165" customFormat="1" ht="16.5" customHeight="1" x14ac:dyDescent="0.25">
      <c r="A31" s="198">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78">
        <f>'dXdata - Monthly'!CW37</f>
        <v>179</v>
      </c>
      <c r="T31" s="135">
        <f>'dXdata - Monthly'!CX37</f>
        <v>186</v>
      </c>
      <c r="U31" s="136">
        <f>'dXdata - Monthly'!CY37</f>
        <v>181</v>
      </c>
      <c r="V31" s="178" t="e">
        <f>'dXdata - Monthly'!CZ37</f>
        <v>#N/A</v>
      </c>
      <c r="W31" s="189"/>
    </row>
    <row r="32" spans="1:23" s="165" customFormat="1" ht="16.5" customHeight="1" x14ac:dyDescent="0.25">
      <c r="A32" s="197">
        <v>31</v>
      </c>
      <c r="B32" s="101" t="s">
        <v>53</v>
      </c>
      <c r="C32" s="96" t="s">
        <v>52</v>
      </c>
      <c r="D32" s="97"/>
      <c r="E32" s="102" t="s">
        <v>250</v>
      </c>
      <c r="F32" s="109">
        <f>'dXdata - Annual'!H38</f>
        <v>27407</v>
      </c>
      <c r="G32" s="109">
        <f>'dXdata - Annual'!I38</f>
        <v>26976</v>
      </c>
      <c r="H32" s="146">
        <f>'dXdata - Monthly'!CL38</f>
        <v>1649</v>
      </c>
      <c r="I32" s="146">
        <f>'dXdata - Monthly'!CM38</f>
        <v>2132</v>
      </c>
      <c r="J32" s="146">
        <f>'dXdata - Monthly'!CN38</f>
        <v>2658</v>
      </c>
      <c r="K32" s="146">
        <f>'dXdata - Monthly'!CO38</f>
        <v>2876</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77">
        <f>'dXdata - Monthly'!CW38</f>
        <v>1318</v>
      </c>
      <c r="T32" s="145">
        <f>'dXdata - Monthly'!CX38</f>
        <v>1449</v>
      </c>
      <c r="U32" s="146">
        <f>'dXdata - Monthly'!CY38</f>
        <v>1720</v>
      </c>
      <c r="V32" s="177">
        <f>'dXdata - Monthly'!CZ38</f>
        <v>2159</v>
      </c>
      <c r="W32" s="189"/>
    </row>
    <row r="33" spans="1:23" s="165" customFormat="1" ht="16.5" customHeight="1" x14ac:dyDescent="0.25">
      <c r="A33" s="198">
        <v>32</v>
      </c>
      <c r="B33" s="71" t="s">
        <v>54</v>
      </c>
      <c r="C33" s="60" t="s">
        <v>51</v>
      </c>
      <c r="D33" s="61"/>
      <c r="E33" s="70" t="s">
        <v>251</v>
      </c>
      <c r="F33" s="149">
        <f>'dXdata - Annual'!H40</f>
        <v>80.608823529411765</v>
      </c>
      <c r="G33" s="149">
        <f>'dXdata - Annual'!I40</f>
        <v>72.329303273195194</v>
      </c>
      <c r="H33" s="150">
        <f>'dXdata - Monthly'!CL40*100</f>
        <v>77.164248947122132</v>
      </c>
      <c r="I33" s="150">
        <f>'dXdata - Monthly'!CM40*100</f>
        <v>78.642567318332723</v>
      </c>
      <c r="J33" s="150">
        <f>'dXdata - Monthly'!CN40*100</f>
        <v>83.769303498266623</v>
      </c>
      <c r="K33" s="150">
        <f>'dXdata - Monthly'!CO40*100</f>
        <v>82.383271268977367</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79">
        <f>'dXdata - Monthly'!CW40*100</f>
        <v>106.46203554119546</v>
      </c>
      <c r="T33" s="151">
        <f>'dXdata - Monthly'!CX40*100</f>
        <v>50.034530386740329</v>
      </c>
      <c r="U33" s="150">
        <f>'dXdata - Monthly'!CY40*100</f>
        <v>60.777385159010599</v>
      </c>
      <c r="V33" s="179">
        <f>'dXdata - Monthly'!CZ40*100</f>
        <v>53.719830803682513</v>
      </c>
      <c r="W33" s="189"/>
    </row>
    <row r="34" spans="1:23" s="165" customFormat="1" ht="16.5" customHeight="1" thickBot="1" x14ac:dyDescent="0.3">
      <c r="A34" s="197">
        <v>33</v>
      </c>
      <c r="B34" s="104" t="s">
        <v>55</v>
      </c>
      <c r="C34" s="96" t="s">
        <v>44</v>
      </c>
      <c r="D34" s="106"/>
      <c r="E34" s="102" t="s">
        <v>252</v>
      </c>
      <c r="F34" s="108">
        <f>'dXdata - Annual'!H39</f>
        <v>536.57541666666668</v>
      </c>
      <c r="G34" s="108">
        <f>'dXdata - Annual'!I39</f>
        <v>606.05241666666666</v>
      </c>
      <c r="H34" s="211">
        <f>'dXdata - Monthly'!CL39/1000</f>
        <v>569.38900000000001</v>
      </c>
      <c r="I34" s="211">
        <f>'dXdata - Monthly'!CM39/1000</f>
        <v>583.10699999999997</v>
      </c>
      <c r="J34" s="211">
        <f>'dXdata - Monthly'!CN39/1000</f>
        <v>596.21100000000001</v>
      </c>
      <c r="K34" s="211">
        <f>'dXdata - Monthly'!CO39/1000</f>
        <v>608.53499999999997</v>
      </c>
      <c r="L34" s="211">
        <f>'dXdata - Monthly'!CP39/1000</f>
        <v>612.80399999999997</v>
      </c>
      <c r="M34" s="211">
        <f>'dXdata - Monthly'!CQ39/1000</f>
        <v>623.18200000000002</v>
      </c>
      <c r="N34" s="211">
        <f>'dXdata - Monthly'!CR39/1000</f>
        <v>606.42499999999995</v>
      </c>
      <c r="O34" s="211">
        <f>'dXdata - Monthly'!CS39/1000</f>
        <v>609.23</v>
      </c>
      <c r="P34" s="211">
        <f>'dXdata - Monthly'!CT39/1000</f>
        <v>622.20500000000004</v>
      </c>
      <c r="Q34" s="211">
        <f>'dXdata - Monthly'!CU39/1000</f>
        <v>620.81100000000004</v>
      </c>
      <c r="R34" s="211">
        <f>'dXdata - Monthly'!CV39/1000</f>
        <v>615.66800000000001</v>
      </c>
      <c r="S34" s="230">
        <f>'dXdata - Monthly'!CW39/1000</f>
        <v>605.06200000000001</v>
      </c>
      <c r="T34" s="229">
        <f>'dXdata - Monthly'!CX39/1000</f>
        <v>605.02599999999995</v>
      </c>
      <c r="U34" s="211">
        <f>'dXdata - Monthly'!CY39/1000</f>
        <v>612.83799999999997</v>
      </c>
      <c r="V34" s="230">
        <f>'dXdata - Monthly'!CZ39/1000</f>
        <v>639.45799999999997</v>
      </c>
      <c r="W34" s="189"/>
    </row>
    <row r="35" spans="1:23" s="165" customFormat="1" ht="16.5" customHeight="1" thickBot="1" x14ac:dyDescent="0.35">
      <c r="A35" s="197"/>
      <c r="B35" s="124" t="s">
        <v>56</v>
      </c>
      <c r="C35" s="125"/>
      <c r="D35" s="126"/>
      <c r="E35" s="182" t="s">
        <v>56</v>
      </c>
      <c r="F35" s="183"/>
      <c r="G35" s="183"/>
      <c r="H35" s="183"/>
      <c r="I35" s="183"/>
      <c r="J35" s="183"/>
      <c r="K35" s="183"/>
      <c r="L35" s="183"/>
      <c r="M35" s="183"/>
      <c r="N35" s="183"/>
      <c r="O35" s="183"/>
      <c r="P35" s="183"/>
      <c r="Q35" s="183"/>
      <c r="R35" s="183"/>
      <c r="S35" s="183"/>
      <c r="T35" s="183"/>
      <c r="U35" s="183"/>
      <c r="V35" s="233"/>
      <c r="W35" s="189"/>
    </row>
    <row r="36" spans="1:23" s="170" customFormat="1" ht="16.5" customHeight="1" x14ac:dyDescent="0.25">
      <c r="A36" s="200">
        <v>35</v>
      </c>
      <c r="B36" s="129" t="s">
        <v>57</v>
      </c>
      <c r="C36" s="129" t="s">
        <v>46</v>
      </c>
      <c r="D36" s="130"/>
      <c r="E36" s="73" t="s">
        <v>253</v>
      </c>
      <c r="F36" s="149">
        <f>'dXdata - Annual'!H41</f>
        <v>400.61625460451711</v>
      </c>
      <c r="G36" s="149">
        <f>'dXdata - Annual'!I41</f>
        <v>412.45296769883407</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76">
        <f>'dXdata - Monthly'!CW41</f>
        <v>32.744627320219735</v>
      </c>
      <c r="T36" s="137">
        <f>'dXdata - Monthly'!CX41</f>
        <v>34.524128038229222</v>
      </c>
      <c r="U36" s="138">
        <f>'dXdata - Monthly'!CY41</f>
        <v>31.945154052599058</v>
      </c>
      <c r="V36" s="176" t="e">
        <f>'dXdata - Monthly'!CZ41</f>
        <v>#N/A</v>
      </c>
      <c r="W36" s="194"/>
    </row>
    <row r="37" spans="1:23" s="170" customFormat="1" ht="16.5" customHeight="1" x14ac:dyDescent="0.25">
      <c r="A37" s="201">
        <v>36</v>
      </c>
      <c r="B37" s="101" t="s">
        <v>58</v>
      </c>
      <c r="C37" s="101" t="s">
        <v>46</v>
      </c>
      <c r="D37" s="110"/>
      <c r="E37" s="111" t="s">
        <v>217</v>
      </c>
      <c r="F37" s="108">
        <f>'dXdata - Annual'!H42</f>
        <v>104.25468999999998</v>
      </c>
      <c r="G37" s="108">
        <f>'dXdata - Annual'!I42</f>
        <v>102.33491000000001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8.7795000000000005</v>
      </c>
      <c r="R37" s="142">
        <f>'dXdata - Monthly'!CV42</f>
        <v>8.5947119999999995</v>
      </c>
      <c r="S37" s="180">
        <f>'dXdata - Monthly'!CW42</f>
        <v>8.7367729999999995</v>
      </c>
      <c r="T37" s="141">
        <f>'dXdata - Monthly'!CX42</f>
        <v>8.8942709999999998</v>
      </c>
      <c r="U37" s="142">
        <f>'dXdata - Monthly'!CY42</f>
        <v>8.6313230000000001</v>
      </c>
      <c r="V37" s="180" t="e">
        <f>'dXdata - Monthly'!CZ42</f>
        <v>#N/A</v>
      </c>
      <c r="W37" s="194"/>
    </row>
    <row r="38" spans="1:23" s="170" customFormat="1" ht="16.5" customHeight="1" x14ac:dyDescent="0.25">
      <c r="A38" s="200">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81">
        <f>'dXdata - Monthly'!CW45</f>
        <v>8</v>
      </c>
      <c r="T38" s="139">
        <f>'dXdata - Monthly'!CX45</f>
        <v>22</v>
      </c>
      <c r="U38" s="140">
        <f>'dXdata - Monthly'!CY45</f>
        <v>32</v>
      </c>
      <c r="V38" s="181" t="e">
        <f>'dXdata - Monthly'!CZ45</f>
        <v>#N/A</v>
      </c>
      <c r="W38" s="194"/>
    </row>
    <row r="39" spans="1:23" s="170" customFormat="1" ht="16.5" customHeight="1" thickBot="1" x14ac:dyDescent="0.3">
      <c r="A39" s="202">
        <v>41</v>
      </c>
      <c r="B39" s="127" t="s">
        <v>60</v>
      </c>
      <c r="C39" s="127" t="s">
        <v>52</v>
      </c>
      <c r="D39" s="128"/>
      <c r="E39" s="128" t="s">
        <v>254</v>
      </c>
      <c r="F39" s="123">
        <f>'dXdata - Annual'!H46</f>
        <v>5932.1894329200004</v>
      </c>
      <c r="G39" s="123">
        <f>'dXdata - Annual'!I46</f>
        <v>9291.2295727300007</v>
      </c>
      <c r="H39" s="144">
        <f>'dXdata - Monthly'!CL46</f>
        <v>457.12527298999998</v>
      </c>
      <c r="I39" s="144">
        <f>'dXdata - Monthly'!CM46</f>
        <v>659.80003545</v>
      </c>
      <c r="J39" s="144">
        <f>'dXdata - Monthly'!CN46</f>
        <v>809.8440833599999</v>
      </c>
      <c r="K39" s="144">
        <f>'dXdata - Monthly'!CO46</f>
        <v>1248.37729919</v>
      </c>
      <c r="L39" s="144">
        <f>'dXdata - Monthly'!CP46</f>
        <v>506.37491257000011</v>
      </c>
      <c r="M39" s="144">
        <f>'dXdata - Monthly'!CQ46</f>
        <v>667.3090638000001</v>
      </c>
      <c r="N39" s="144">
        <f>'dXdata - Monthly'!CR46</f>
        <v>618.27728707000006</v>
      </c>
      <c r="O39" s="144">
        <f>'dXdata - Monthly'!CS46</f>
        <v>756.33475039999996</v>
      </c>
      <c r="P39" s="144">
        <f>'dXdata - Monthly'!CT46</f>
        <v>826.79911537999988</v>
      </c>
      <c r="Q39" s="144">
        <f>'dXdata - Monthly'!CU46</f>
        <v>682.97582007999995</v>
      </c>
      <c r="R39" s="144">
        <f>'dXdata - Monthly'!CV46</f>
        <v>1221.0476699999999</v>
      </c>
      <c r="S39" s="203">
        <f>'dXdata - Monthly'!CW46</f>
        <v>836.96426243999997</v>
      </c>
      <c r="T39" s="143">
        <f>'dXdata - Monthly'!CX46</f>
        <v>395.76982801999998</v>
      </c>
      <c r="U39" s="144">
        <f>'dXdata - Monthly'!CY46</f>
        <v>641.2512951299999</v>
      </c>
      <c r="V39" s="203">
        <f>'dXdata - Monthly'!CZ46</f>
        <v>682.51633162999997</v>
      </c>
      <c r="W39" s="194"/>
    </row>
    <row r="40" spans="1:23" s="164" customFormat="1" ht="27.75" customHeight="1" x14ac:dyDescent="0.2">
      <c r="A40" s="4"/>
      <c r="B40" s="160"/>
      <c r="C40" s="161"/>
      <c r="D40" s="161"/>
      <c r="E40" s="238" t="s">
        <v>243</v>
      </c>
      <c r="F40" s="238"/>
      <c r="G40" s="238"/>
      <c r="H40" s="238"/>
      <c r="I40" s="238"/>
      <c r="J40" s="238"/>
      <c r="K40" s="238"/>
      <c r="L40" s="238"/>
      <c r="M40" s="238"/>
      <c r="N40" s="238"/>
      <c r="O40" s="238"/>
      <c r="P40" s="238"/>
      <c r="Q40" s="238"/>
      <c r="R40" s="238"/>
      <c r="S40" s="238"/>
      <c r="T40" s="238"/>
      <c r="U40" s="206"/>
      <c r="V40" s="206"/>
      <c r="W40" s="54"/>
    </row>
    <row r="41" spans="1:23" s="164" customFormat="1" ht="12.75" customHeight="1" x14ac:dyDescent="0.35">
      <c r="A41" s="4"/>
      <c r="B41" s="160"/>
      <c r="C41" s="161"/>
      <c r="D41" s="161"/>
      <c r="E41" s="54" t="s">
        <v>244</v>
      </c>
      <c r="F41" s="88"/>
      <c r="G41" s="88"/>
      <c r="H41" s="88"/>
      <c r="I41" s="88"/>
      <c r="J41" s="88"/>
      <c r="K41" s="88"/>
      <c r="L41" s="88"/>
      <c r="M41" s="88"/>
      <c r="N41" s="88"/>
      <c r="O41" s="88"/>
      <c r="P41" s="88"/>
      <c r="Q41" s="88"/>
      <c r="R41" s="88"/>
      <c r="S41" s="88"/>
      <c r="T41" s="212"/>
      <c r="U41" s="212"/>
      <c r="V41" s="212"/>
      <c r="W41" s="54"/>
    </row>
    <row r="42" spans="1:23" s="164" customFormat="1" hidden="1" x14ac:dyDescent="0.35">
      <c r="A42" s="4"/>
      <c r="B42" s="160"/>
      <c r="C42" s="161"/>
      <c r="D42" s="161"/>
      <c r="E42" s="54" t="s">
        <v>221</v>
      </c>
      <c r="F42" s="88"/>
      <c r="G42" s="88"/>
      <c r="H42" s="88"/>
      <c r="I42" s="88"/>
      <c r="J42" s="88"/>
      <c r="K42" s="88"/>
      <c r="L42" s="88"/>
      <c r="M42" s="88"/>
      <c r="N42" s="88"/>
      <c r="O42" s="88"/>
      <c r="P42" s="88"/>
      <c r="Q42" s="88"/>
      <c r="R42" s="88"/>
      <c r="S42" s="88"/>
      <c r="T42" s="212"/>
      <c r="U42" s="212"/>
      <c r="V42" s="212"/>
      <c r="W42" s="54"/>
    </row>
    <row r="43" spans="1:23" s="164" customFormat="1" x14ac:dyDescent="0.35">
      <c r="A43" s="4"/>
      <c r="B43" s="160"/>
      <c r="C43" s="161"/>
      <c r="D43" s="161"/>
      <c r="E43" s="54" t="s">
        <v>61</v>
      </c>
      <c r="F43" s="88"/>
      <c r="G43" s="88"/>
      <c r="H43" s="88"/>
      <c r="I43" s="88"/>
      <c r="J43" s="88"/>
      <c r="K43" s="88"/>
      <c r="L43" s="88"/>
      <c r="M43" s="88"/>
      <c r="N43" s="88"/>
      <c r="O43" s="88"/>
      <c r="P43" s="88"/>
      <c r="Q43" s="88"/>
      <c r="R43" s="88"/>
      <c r="S43" s="88"/>
      <c r="T43" s="212"/>
      <c r="U43" s="212"/>
      <c r="V43" s="212"/>
      <c r="W43" s="54"/>
    </row>
    <row r="44" spans="1:23" s="164" customFormat="1" x14ac:dyDescent="0.35">
      <c r="A44" s="4"/>
      <c r="B44" s="160"/>
      <c r="C44" s="161"/>
      <c r="D44" s="161"/>
      <c r="E44" s="162" t="s">
        <v>223</v>
      </c>
      <c r="F44" s="163"/>
      <c r="G44" s="163"/>
      <c r="H44" s="163"/>
      <c r="I44" s="88"/>
      <c r="J44" s="88"/>
      <c r="K44" s="88"/>
      <c r="L44" s="88"/>
      <c r="M44" s="88"/>
      <c r="N44" s="88"/>
      <c r="O44" s="88"/>
      <c r="P44" s="88"/>
      <c r="Q44" s="88"/>
      <c r="R44" s="88"/>
      <c r="S44" s="88"/>
      <c r="T44" s="212"/>
      <c r="U44" s="212"/>
      <c r="V44" s="212"/>
      <c r="W44" s="54"/>
    </row>
    <row r="45" spans="1:23" s="164" customFormat="1" x14ac:dyDescent="0.35">
      <c r="A45" s="4"/>
      <c r="B45" s="160"/>
      <c r="C45" s="161"/>
      <c r="D45" s="161"/>
      <c r="E45" s="162" t="s">
        <v>225</v>
      </c>
      <c r="F45" s="163"/>
      <c r="G45" s="163"/>
      <c r="H45" s="163"/>
      <c r="I45" s="88"/>
      <c r="J45" s="88"/>
      <c r="K45" s="88"/>
      <c r="L45" s="88"/>
      <c r="M45" s="88"/>
      <c r="N45" s="88"/>
      <c r="O45" s="88"/>
      <c r="P45" s="88"/>
      <c r="Q45" s="88"/>
      <c r="R45" s="88"/>
      <c r="S45" s="88"/>
      <c r="T45" s="212"/>
      <c r="U45" s="212"/>
      <c r="V45" s="212"/>
      <c r="W45" s="54"/>
    </row>
    <row r="46" spans="1:23" s="164" customFormat="1" ht="12" customHeight="1" x14ac:dyDescent="0.35">
      <c r="A46" s="4"/>
      <c r="B46" s="160"/>
      <c r="C46" s="161"/>
      <c r="D46" s="161"/>
      <c r="E46" s="237" t="s">
        <v>255</v>
      </c>
      <c r="F46" s="237"/>
      <c r="G46" s="237"/>
      <c r="H46" s="237"/>
      <c r="I46" s="152"/>
      <c r="J46" s="152"/>
      <c r="K46" s="152"/>
      <c r="L46" s="152"/>
      <c r="M46" s="152"/>
      <c r="N46" s="152"/>
      <c r="O46" s="152"/>
      <c r="P46" s="152"/>
      <c r="Q46" s="152"/>
      <c r="R46" s="152"/>
      <c r="S46" s="152"/>
      <c r="T46" s="213"/>
      <c r="U46" s="213"/>
      <c r="V46" s="213"/>
      <c r="W46" s="54"/>
    </row>
    <row r="47" spans="1:23" s="164" customFormat="1" ht="25" customHeight="1" x14ac:dyDescent="0.35">
      <c r="A47" s="4"/>
      <c r="B47" s="160"/>
      <c r="C47" s="161"/>
      <c r="D47" s="161"/>
      <c r="E47" s="237" t="s">
        <v>256</v>
      </c>
      <c r="F47" s="237"/>
      <c r="G47" s="237"/>
      <c r="H47" s="237"/>
      <c r="I47" s="237"/>
      <c r="J47" s="237"/>
      <c r="K47" s="237"/>
      <c r="L47" s="237"/>
      <c r="M47" s="237"/>
      <c r="N47" s="237"/>
      <c r="O47" s="237"/>
      <c r="P47" s="237"/>
      <c r="Q47" s="237"/>
      <c r="R47" s="237"/>
      <c r="S47" s="237"/>
      <c r="T47" s="237"/>
      <c r="U47" s="214"/>
      <c r="V47" s="214"/>
      <c r="W47" s="54"/>
    </row>
    <row r="48" spans="1:23" s="164" customFormat="1" ht="10.5" customHeight="1" x14ac:dyDescent="0.35">
      <c r="A48" s="4"/>
      <c r="B48" s="160"/>
      <c r="C48" s="161"/>
      <c r="D48" s="161"/>
      <c r="E48" s="237" t="s">
        <v>257</v>
      </c>
      <c r="F48" s="237"/>
      <c r="G48" s="237"/>
      <c r="H48" s="237"/>
      <c r="I48" s="152"/>
      <c r="J48" s="152"/>
      <c r="K48" s="152"/>
      <c r="L48" s="152"/>
      <c r="M48" s="152"/>
      <c r="N48" s="152"/>
      <c r="O48" s="152"/>
      <c r="P48" s="152"/>
      <c r="Q48" s="152"/>
      <c r="R48" s="152"/>
      <c r="S48" s="152"/>
      <c r="T48" s="213"/>
      <c r="U48" s="213"/>
      <c r="V48" s="213"/>
      <c r="W48" s="54"/>
    </row>
    <row r="49" spans="1:23" s="164" customFormat="1" x14ac:dyDescent="0.35">
      <c r="A49" s="4"/>
      <c r="B49" s="160"/>
      <c r="C49" s="161"/>
      <c r="D49" s="161"/>
      <c r="E49" s="237" t="s">
        <v>258</v>
      </c>
      <c r="F49" s="237"/>
      <c r="G49" s="237"/>
      <c r="H49" s="237"/>
      <c r="I49" s="237"/>
      <c r="J49" s="237"/>
      <c r="K49" s="237"/>
      <c r="L49" s="237"/>
      <c r="M49" s="237"/>
      <c r="N49" s="237"/>
      <c r="O49" s="237"/>
      <c r="P49" s="237"/>
      <c r="Q49" s="237"/>
      <c r="R49" s="237"/>
      <c r="S49" s="237"/>
      <c r="T49" s="237"/>
      <c r="U49" s="214"/>
      <c r="V49" s="214"/>
      <c r="W49" s="54"/>
    </row>
    <row r="50" spans="1:23" s="164" customFormat="1" ht="12.65" customHeight="1" x14ac:dyDescent="0.35">
      <c r="A50" s="4"/>
      <c r="B50" s="160"/>
      <c r="C50" s="161"/>
      <c r="D50" s="161"/>
      <c r="E50" s="237" t="s">
        <v>263</v>
      </c>
      <c r="F50" s="237"/>
      <c r="G50" s="237"/>
      <c r="H50" s="237"/>
      <c r="I50" s="237"/>
      <c r="J50" s="237"/>
      <c r="K50" s="237"/>
      <c r="L50" s="237"/>
      <c r="M50" s="237"/>
      <c r="N50" s="237"/>
      <c r="O50" s="237"/>
      <c r="P50" s="237"/>
      <c r="Q50" s="237"/>
      <c r="R50" s="237"/>
      <c r="S50" s="237"/>
      <c r="T50" s="237"/>
      <c r="U50" s="214"/>
      <c r="V50" s="214"/>
      <c r="W50" s="54"/>
    </row>
    <row r="51" spans="1:23" s="164" customFormat="1" x14ac:dyDescent="0.35">
      <c r="A51" s="4"/>
      <c r="B51" s="160"/>
      <c r="C51" s="161"/>
      <c r="D51" s="161"/>
      <c r="E51" s="54" t="s">
        <v>240</v>
      </c>
      <c r="F51" s="88"/>
      <c r="G51" s="88"/>
      <c r="H51" s="88"/>
      <c r="I51" s="88"/>
      <c r="J51" s="88"/>
      <c r="K51" s="88"/>
      <c r="L51" s="88"/>
      <c r="M51" s="88"/>
      <c r="N51" s="88"/>
      <c r="O51" s="88"/>
      <c r="P51" s="88"/>
      <c r="Q51" s="88"/>
      <c r="R51" s="88"/>
      <c r="S51" s="88"/>
      <c r="T51" s="212"/>
      <c r="U51" s="212"/>
      <c r="V51" s="212"/>
      <c r="W51" s="54"/>
    </row>
    <row r="58" spans="1:23" x14ac:dyDescent="0.2">
      <c r="E58" s="13"/>
    </row>
  </sheetData>
  <sheetProtection algorithmName="SHA-512" hashValue="k+9kyoZZ9UR3NuLvRsGvr+R0JBn4mNqe207fTYnlnSdBl01kqc4SEgpsEJXpjxLZn9s3MbDWTCuTMORCuUYKOA==" saltValue="AUw1XhQIyEEVrfXSEUKCJ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2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12" customWidth="1"/>
    <col min="2" max="26" width="10.7265625" style="112" customWidth="1"/>
    <col min="27" max="27" width="6.7265625" style="112" customWidth="1"/>
    <col min="28" max="28" width="5.1796875" style="112" customWidth="1"/>
    <col min="29" max="29" width="4.1796875" style="112" customWidth="1"/>
    <col min="30" max="128" width="0" style="114" hidden="1" customWidth="1"/>
    <col min="129" max="16384" width="10.7265625" style="112" hidden="1"/>
  </cols>
  <sheetData>
    <row r="1" spans="1:128" ht="33.5" x14ac:dyDescent="0.75">
      <c r="A1" s="239" t="str">
        <f ca="1">TEXT(TODAY()-30,"MMMM yyyy")</f>
        <v>March 2025</v>
      </c>
      <c r="B1" s="239"/>
      <c r="C1" s="239"/>
      <c r="D1" s="239"/>
      <c r="E1" s="239"/>
      <c r="S1" s="113" t="e">
        <f>Table!#REF!</f>
        <v>#REF!</v>
      </c>
    </row>
    <row r="2" spans="1:128" ht="61.5" x14ac:dyDescent="1.35">
      <c r="A2" s="115" t="s">
        <v>0</v>
      </c>
    </row>
    <row r="3" spans="1:128" s="118" customFormat="1" ht="36" x14ac:dyDescent="0.8">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18" customFormat="1" ht="36" x14ac:dyDescent="0.8">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18" customFormat="1" ht="36" x14ac:dyDescent="0.8">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18" customFormat="1" ht="36" x14ac:dyDescent="0.8">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18" customFormat="1" ht="36" x14ac:dyDescent="0.8">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18" customFormat="1" ht="36" x14ac:dyDescent="0.8">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18" customFormat="1" ht="21" x14ac:dyDescent="0.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4" customFormat="1" ht="13" x14ac:dyDescent="0.3">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5">
      <c r="E13" s="77"/>
    </row>
    <row r="14" spans="1:1233" x14ac:dyDescent="0.25">
      <c r="A14" s="41" t="s">
        <v>116</v>
      </c>
      <c r="C14" s="41" t="s">
        <v>15</v>
      </c>
      <c r="D14" s="78" t="s">
        <v>81</v>
      </c>
      <c r="E14" s="77">
        <v>45762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8" t="s">
        <v>81</v>
      </c>
      <c r="E15" s="77">
        <v>45762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8" t="s">
        <v>81</v>
      </c>
      <c r="E16" s="77">
        <v>45751</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8" t="s">
        <v>81</v>
      </c>
      <c r="E17" s="77">
        <v>45751</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261</v>
      </c>
      <c r="C18" s="41" t="s">
        <v>11</v>
      </c>
      <c r="D18" s="78" t="s">
        <v>81</v>
      </c>
      <c r="E18" s="77">
        <v>45751</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8" t="s">
        <v>81</v>
      </c>
      <c r="E19" s="77">
        <v>45751</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54380</v>
      </c>
      <c r="CX19" s="45">
        <v>53810</v>
      </c>
      <c r="CY19" s="45" t="e">
        <v>#N/A</v>
      </c>
      <c r="CZ19" s="45" t="e">
        <v>#N/A</v>
      </c>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8" t="s">
        <v>81</v>
      </c>
      <c r="E20" s="77">
        <v>45751</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1.190919240788979</v>
      </c>
      <c r="CX20" s="44">
        <v>-2.5710664493934443</v>
      </c>
      <c r="CY20" s="44" t="e">
        <v>#N/A</v>
      </c>
      <c r="CZ20" s="44" t="e">
        <v>#N/A</v>
      </c>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8" t="s">
        <v>81</v>
      </c>
      <c r="E21" s="77">
        <v>45751</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16920</v>
      </c>
      <c r="CX21" s="45">
        <v>16940</v>
      </c>
      <c r="CY21" s="45" t="e">
        <v>#N/A</v>
      </c>
      <c r="CZ21" s="45" t="e">
        <v>#N/A</v>
      </c>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8" t="s">
        <v>81</v>
      </c>
      <c r="E22" s="77">
        <v>45751</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0.77427039904705008</v>
      </c>
      <c r="CX22" s="44">
        <v>-2.3631123919308328</v>
      </c>
      <c r="CY22" s="44" t="e">
        <v>#N/A</v>
      </c>
      <c r="CZ22" s="44" t="e">
        <v>#N/A</v>
      </c>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8" t="s">
        <v>81</v>
      </c>
      <c r="E23" s="77">
        <v>45751</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8" t="s">
        <v>81</v>
      </c>
      <c r="E24" s="77">
        <v>45751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5.8857976988687</v>
      </c>
      <c r="CY24" s="44" t="e">
        <v>#N/A</v>
      </c>
      <c r="CZ24" s="44" t="e">
        <v>#N/A</v>
      </c>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8" t="s">
        <v>81</v>
      </c>
      <c r="E25" s="77">
        <v>45751</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8" t="s">
        <v>81</v>
      </c>
      <c r="E26" s="77">
        <v>45751</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8" t="s">
        <v>81</v>
      </c>
      <c r="E27" s="77">
        <v>45751</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8" t="s">
        <v>81</v>
      </c>
      <c r="E28" s="77">
        <v>45751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79" t="s">
        <v>126</v>
      </c>
      <c r="D29" s="78" t="s">
        <v>81</v>
      </c>
      <c r="E29" s="77">
        <v>45751</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4">
        <v>1563.0866313404126</v>
      </c>
      <c r="CZ29" s="44">
        <v>1569.2158499290892</v>
      </c>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8" t="s">
        <v>81</v>
      </c>
      <c r="E30" s="77">
        <v>45751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1.0197432458739719</v>
      </c>
      <c r="CM30" s="44">
        <v>1.221049204829705</v>
      </c>
      <c r="CN30" s="44">
        <v>0.95714161445119572</v>
      </c>
      <c r="CO30" s="44">
        <v>1.3777793328165755</v>
      </c>
      <c r="CP30" s="44">
        <v>1.3711031704379817</v>
      </c>
      <c r="CQ30" s="44">
        <v>1.5552003906514678</v>
      </c>
      <c r="CR30" s="44">
        <v>1.6472120014877634</v>
      </c>
      <c r="CS30" s="44">
        <v>1.6591047090270816</v>
      </c>
      <c r="CT30" s="44">
        <v>1.9616799978123822</v>
      </c>
      <c r="CU30" s="44">
        <v>2.1075887425217266</v>
      </c>
      <c r="CV30" s="44">
        <v>1.6807323414310904</v>
      </c>
      <c r="CW30" s="44">
        <v>2.1469213274367238</v>
      </c>
      <c r="CX30" s="44">
        <v>2.2297194516524677</v>
      </c>
      <c r="CY30" s="44" t="e">
        <v>#N/A</v>
      </c>
      <c r="CZ30" s="44" t="e">
        <v>#N/A</v>
      </c>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8" t="s">
        <v>81</v>
      </c>
      <c r="E31" s="77">
        <v>45751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8" t="s">
        <v>81</v>
      </c>
      <c r="E32" s="77">
        <v>45751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8" t="s">
        <v>81</v>
      </c>
      <c r="E33" s="77">
        <v>45742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8.8132269999999995</v>
      </c>
      <c r="CU33" s="44">
        <v>8.8708240000000007</v>
      </c>
      <c r="CV33" s="44">
        <v>8.8372949999999992</v>
      </c>
      <c r="CW33" s="44">
        <v>9.0482659999999999</v>
      </c>
      <c r="CX33" s="44">
        <v>9.1062220000000007</v>
      </c>
      <c r="CY33" s="44" t="e">
        <v>#N/A</v>
      </c>
      <c r="CZ33" s="44" t="e">
        <v>#N/A</v>
      </c>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8" t="s">
        <v>81</v>
      </c>
      <c r="E34" s="77">
        <v>45742</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3.7750785749251454</v>
      </c>
      <c r="CU34" s="50">
        <v>3.7960891386709363</v>
      </c>
      <c r="CV34" s="50">
        <v>3.7422634092287907</v>
      </c>
      <c r="CW34" s="50">
        <v>3.853846634151886</v>
      </c>
      <c r="CX34" s="50">
        <v>3.8709003128223776</v>
      </c>
      <c r="CY34" s="50" t="e">
        <v>#N/A</v>
      </c>
      <c r="CZ34" s="50" t="e">
        <v>#N/A</v>
      </c>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8" t="s">
        <v>81</v>
      </c>
      <c r="E36" s="77">
        <v>45762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8" t="s">
        <v>81</v>
      </c>
      <c r="E37" s="77">
        <v>45751</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t="e">
        <v>#N/A</v>
      </c>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8" t="s">
        <v>81</v>
      </c>
      <c r="E38" s="77">
        <v>45751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1720</v>
      </c>
      <c r="CZ38" s="51">
        <v>2159</v>
      </c>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8" t="s">
        <v>81</v>
      </c>
      <c r="E39" s="77">
        <v>45751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620811</v>
      </c>
      <c r="CV39" s="51">
        <v>615668</v>
      </c>
      <c r="CW39" s="51">
        <v>605062</v>
      </c>
      <c r="CX39" s="51">
        <v>605026</v>
      </c>
      <c r="CY39" s="51">
        <v>612838</v>
      </c>
      <c r="CZ39" s="51">
        <v>639458</v>
      </c>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8" t="s">
        <v>81</v>
      </c>
      <c r="E40" s="77">
        <v>45751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0.607773851590106</v>
      </c>
      <c r="CZ40" s="51">
        <v>0.53719830803682511</v>
      </c>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8" t="s">
        <v>81</v>
      </c>
      <c r="E41" s="77">
        <v>45762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32.744627320219735</v>
      </c>
      <c r="CX41" s="44">
        <v>34.524128038229222</v>
      </c>
      <c r="CY41" s="44">
        <v>31.945154052599058</v>
      </c>
      <c r="CZ41" s="44" t="e">
        <v>#N/A</v>
      </c>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8" t="s">
        <v>81</v>
      </c>
      <c r="E42" s="77">
        <v>45762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8.7795000000000005</v>
      </c>
      <c r="CV42" s="44">
        <v>8.5947119999999995</v>
      </c>
      <c r="CW42" s="44">
        <v>8.7367729999999995</v>
      </c>
      <c r="CX42" s="44">
        <v>8.8942709999999998</v>
      </c>
      <c r="CY42" s="44">
        <v>8.6313230000000001</v>
      </c>
      <c r="CZ42" s="44" t="e">
        <v>#N/A</v>
      </c>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8" t="s">
        <v>81</v>
      </c>
      <c r="E45" s="77">
        <v>45751</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t="e">
        <v>#N/A</v>
      </c>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8" t="s">
        <v>81</v>
      </c>
      <c r="E46" s="77">
        <v>45751</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375.56617410000001</v>
      </c>
      <c r="AH46" s="134">
        <v>331.35444831000007</v>
      </c>
      <c r="AI46" s="134">
        <v>365.95578530999995</v>
      </c>
      <c r="AJ46" s="134">
        <v>339.84943040000007</v>
      </c>
      <c r="AK46" s="134">
        <v>349.20139588000001</v>
      </c>
      <c r="AL46" s="134">
        <v>400.23651923</v>
      </c>
      <c r="AM46" s="134">
        <v>464.32043584999991</v>
      </c>
      <c r="AN46" s="134">
        <v>1121.16836865</v>
      </c>
      <c r="AO46" s="134">
        <v>296.52734249999997</v>
      </c>
      <c r="AP46" s="134">
        <v>208.99793284999998</v>
      </c>
      <c r="AQ46" s="134">
        <v>333.32297793999999</v>
      </c>
      <c r="AR46" s="134">
        <v>210.36395752999996</v>
      </c>
      <c r="AS46" s="134">
        <v>296.54430002999999</v>
      </c>
      <c r="AT46" s="134">
        <v>232.75557558999998</v>
      </c>
      <c r="AU46" s="134">
        <v>272.46190275000004</v>
      </c>
      <c r="AV46" s="134">
        <v>324.77808428000003</v>
      </c>
      <c r="AW46" s="134">
        <v>331.80823046</v>
      </c>
      <c r="AX46" s="134">
        <v>320.87697008999999</v>
      </c>
      <c r="AY46" s="134">
        <v>325.50227742999994</v>
      </c>
      <c r="AZ46" s="134">
        <v>284.70218688</v>
      </c>
      <c r="BA46" s="134">
        <v>272.52014210999999</v>
      </c>
      <c r="BB46" s="134">
        <v>294.71935179000002</v>
      </c>
      <c r="BC46" s="134">
        <v>668.10305397999991</v>
      </c>
      <c r="BD46" s="134">
        <v>423.97033493000004</v>
      </c>
      <c r="BE46" s="134">
        <v>407.74462661999996</v>
      </c>
      <c r="BF46" s="134">
        <v>455.41125213999999</v>
      </c>
      <c r="BG46" s="134">
        <v>1062.37247426</v>
      </c>
      <c r="BH46" s="134">
        <v>435.72642602999997</v>
      </c>
      <c r="BI46" s="134">
        <v>346.52763476999996</v>
      </c>
      <c r="BJ46" s="134">
        <v>358.15822659000003</v>
      </c>
      <c r="BK46" s="134">
        <v>383.01055788000002</v>
      </c>
      <c r="BL46" s="134">
        <v>397.02877302999991</v>
      </c>
      <c r="BM46" s="134">
        <v>383.24211934999994</v>
      </c>
      <c r="BN46" s="134">
        <v>369.71443025999997</v>
      </c>
      <c r="BO46" s="134">
        <v>373.82390373999999</v>
      </c>
      <c r="BP46" s="134">
        <v>600.40585954999995</v>
      </c>
      <c r="BQ46" s="134">
        <v>490.94656415999992</v>
      </c>
      <c r="BR46" s="134">
        <v>484.51406815000007</v>
      </c>
      <c r="BS46" s="134">
        <v>640.89396117000001</v>
      </c>
      <c r="BT46" s="134">
        <v>427.76526266999991</v>
      </c>
      <c r="BU46" s="134">
        <v>627.53698587000008</v>
      </c>
      <c r="BV46" s="134">
        <v>539.86020944999984</v>
      </c>
      <c r="BW46" s="134">
        <v>414.94246176999985</v>
      </c>
      <c r="BX46" s="134">
        <v>379.20580002000008</v>
      </c>
      <c r="BY46" s="134">
        <v>345.97251831000005</v>
      </c>
      <c r="BZ46" s="134">
        <v>324.24540463</v>
      </c>
      <c r="CA46" s="134">
        <v>398.79659258000004</v>
      </c>
      <c r="CB46" s="134">
        <v>482.46088779000002</v>
      </c>
      <c r="CC46" s="134">
        <v>522.70180920999996</v>
      </c>
      <c r="CD46" s="134">
        <v>589.68330377000007</v>
      </c>
      <c r="CE46" s="134">
        <v>478.41250978999994</v>
      </c>
      <c r="CF46" s="134">
        <v>455.2217527900001</v>
      </c>
      <c r="CG46" s="134">
        <v>772.96125365</v>
      </c>
      <c r="CH46" s="134">
        <v>523.46905759000015</v>
      </c>
      <c r="CI46" s="134">
        <v>423.44366889000003</v>
      </c>
      <c r="CJ46" s="134">
        <v>517.99632245000009</v>
      </c>
      <c r="CK46" s="134">
        <v>442.79686977999995</v>
      </c>
      <c r="CL46" s="134">
        <v>457.12527298999998</v>
      </c>
      <c r="CM46" s="134">
        <v>659.80003545</v>
      </c>
      <c r="CN46" s="134">
        <v>809.8440833599999</v>
      </c>
      <c r="CO46" s="134">
        <v>1248.37729919</v>
      </c>
      <c r="CP46" s="134">
        <v>506.37491257000011</v>
      </c>
      <c r="CQ46" s="134">
        <v>667.3090638000001</v>
      </c>
      <c r="CR46" s="134">
        <v>618.27728707000006</v>
      </c>
      <c r="CS46" s="134">
        <v>756.33475039999996</v>
      </c>
      <c r="CT46" s="134">
        <v>826.79911537999988</v>
      </c>
      <c r="CU46" s="134">
        <v>682.97582007999995</v>
      </c>
      <c r="CV46" s="134">
        <v>1221.0476699999999</v>
      </c>
      <c r="CW46" s="134">
        <v>836.96426243999997</v>
      </c>
      <c r="CX46" s="134">
        <v>395.76982801999998</v>
      </c>
      <c r="CY46" s="134">
        <v>641.2512951299999</v>
      </c>
      <c r="CZ46" s="134">
        <v>682.51633162999997</v>
      </c>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7"/>
    </row>
    <row r="48" spans="1:1233"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4" customFormat="1" ht="13" x14ac:dyDescent="0.3">
      <c r="A12" s="75" t="s">
        <v>148</v>
      </c>
      <c r="B12" s="75"/>
      <c r="C12" s="75" t="s">
        <v>51</v>
      </c>
      <c r="D12" s="75" t="s">
        <v>149</v>
      </c>
      <c r="E12" s="76" t="s">
        <v>150</v>
      </c>
      <c r="F12" s="85">
        <v>44197</v>
      </c>
      <c r="G12" s="85">
        <v>44562</v>
      </c>
      <c r="H12" s="85">
        <v>44927</v>
      </c>
      <c r="I12" s="85">
        <v>45292</v>
      </c>
      <c r="J12" s="85"/>
    </row>
    <row r="13" spans="1:34" x14ac:dyDescent="0.25">
      <c r="E13" s="77"/>
    </row>
    <row r="14" spans="1:34" x14ac:dyDescent="0.25">
      <c r="A14" s="41" t="s">
        <v>169</v>
      </c>
      <c r="C14" s="41" t="s">
        <v>15</v>
      </c>
      <c r="D14" s="78" t="s">
        <v>170</v>
      </c>
      <c r="E14" s="77">
        <v>45678</v>
      </c>
      <c r="F14" s="50">
        <v>3.1789910158949608</v>
      </c>
      <c r="G14" s="50">
        <v>7.233757535164087</v>
      </c>
      <c r="H14" s="50">
        <v>3.8101186758276118</v>
      </c>
      <c r="I14" s="50">
        <v>3.3694344163658352</v>
      </c>
      <c r="J14" s="44"/>
    </row>
    <row r="15" spans="1:34" x14ac:dyDescent="0.25">
      <c r="A15" s="41" t="s">
        <v>171</v>
      </c>
      <c r="C15" s="41" t="s">
        <v>15</v>
      </c>
      <c r="D15" s="78" t="s">
        <v>170</v>
      </c>
      <c r="E15" s="77">
        <v>45678</v>
      </c>
      <c r="F15" s="44">
        <v>3.3576642335766405</v>
      </c>
      <c r="G15" s="44">
        <v>6.7796610169491567</v>
      </c>
      <c r="H15" s="44">
        <v>3.9021164021163957</v>
      </c>
      <c r="I15" s="44">
        <v>2.3551877784850461</v>
      </c>
      <c r="J15" s="44"/>
    </row>
    <row r="16" spans="1:34" x14ac:dyDescent="0.25">
      <c r="A16" s="41" t="s">
        <v>219</v>
      </c>
      <c r="C16" s="41" t="s">
        <v>7</v>
      </c>
      <c r="D16" s="78" t="s">
        <v>170</v>
      </c>
      <c r="E16" s="77">
        <v>45695</v>
      </c>
      <c r="F16" s="44">
        <v>9</v>
      </c>
      <c r="G16" s="44">
        <v>6.1</v>
      </c>
      <c r="H16" s="44">
        <v>6</v>
      </c>
      <c r="I16" s="44">
        <v>7.4</v>
      </c>
      <c r="J16" s="44"/>
    </row>
    <row r="17" spans="1:10" x14ac:dyDescent="0.25">
      <c r="A17" s="41" t="s">
        <v>172</v>
      </c>
      <c r="C17" s="41" t="s">
        <v>44</v>
      </c>
      <c r="D17" s="78" t="s">
        <v>170</v>
      </c>
      <c r="E17" s="77">
        <v>45695</v>
      </c>
      <c r="F17" s="44">
        <v>7.5</v>
      </c>
      <c r="G17" s="44">
        <v>5.3</v>
      </c>
      <c r="H17" s="44">
        <v>5.4</v>
      </c>
      <c r="I17" s="44">
        <v>6.3</v>
      </c>
      <c r="J17" s="44"/>
    </row>
    <row r="18" spans="1:10" x14ac:dyDescent="0.25">
      <c r="A18" s="41" t="s">
        <v>173</v>
      </c>
      <c r="D18" s="78" t="s">
        <v>170</v>
      </c>
      <c r="E18" s="77">
        <v>45723</v>
      </c>
      <c r="F18" s="45">
        <v>862.6</v>
      </c>
      <c r="G18" s="45">
        <v>928.4</v>
      </c>
      <c r="H18" s="45">
        <v>962.8</v>
      </c>
      <c r="I18" s="45">
        <v>1009.3</v>
      </c>
      <c r="J18" s="45"/>
    </row>
    <row r="19" spans="1:10" x14ac:dyDescent="0.25">
      <c r="A19" s="41" t="s">
        <v>174</v>
      </c>
      <c r="C19" s="41" t="s">
        <v>13</v>
      </c>
      <c r="D19" s="78" t="s">
        <v>170</v>
      </c>
      <c r="E19" s="77">
        <v>45751</v>
      </c>
      <c r="F19" s="45">
        <v>163452.5</v>
      </c>
      <c r="G19" s="45">
        <v>53475</v>
      </c>
      <c r="H19" s="45">
        <v>46044.166666666664</v>
      </c>
      <c r="I19" s="45">
        <v>53416.666666666664</v>
      </c>
      <c r="J19" s="45"/>
    </row>
    <row r="20" spans="1:10" x14ac:dyDescent="0.25">
      <c r="A20" s="41" t="s">
        <v>175</v>
      </c>
      <c r="C20" s="41" t="s">
        <v>15</v>
      </c>
      <c r="D20" s="78" t="s">
        <v>170</v>
      </c>
      <c r="E20" s="77">
        <v>45751</v>
      </c>
      <c r="F20" s="50">
        <v>101.73717177327286</v>
      </c>
      <c r="G20" s="50">
        <v>-67.28407335464432</v>
      </c>
      <c r="H20" s="50">
        <v>-13.895901511609788</v>
      </c>
      <c r="I20" s="50">
        <v>16.011800264239049</v>
      </c>
      <c r="J20" s="50"/>
    </row>
    <row r="21" spans="1:10" x14ac:dyDescent="0.25">
      <c r="A21" s="41" t="s">
        <v>176</v>
      </c>
      <c r="C21" s="41" t="s">
        <v>13</v>
      </c>
      <c r="D21" s="78" t="s">
        <v>170</v>
      </c>
      <c r="E21" s="77">
        <v>45751</v>
      </c>
      <c r="F21" s="45">
        <v>56897.5</v>
      </c>
      <c r="G21" s="45">
        <v>16678.333333333332</v>
      </c>
      <c r="H21" s="45">
        <v>14630</v>
      </c>
      <c r="I21" s="45">
        <v>16876.666666666668</v>
      </c>
      <c r="J21" s="45"/>
    </row>
    <row r="22" spans="1:10" x14ac:dyDescent="0.25">
      <c r="A22" s="41" t="s">
        <v>177</v>
      </c>
      <c r="C22" s="41" t="s">
        <v>15</v>
      </c>
      <c r="D22" s="78" t="s">
        <v>170</v>
      </c>
      <c r="E22" s="77">
        <v>45751</v>
      </c>
      <c r="F22" s="50">
        <v>108.14889336016095</v>
      </c>
      <c r="G22" s="50">
        <v>-70.687054205662236</v>
      </c>
      <c r="H22" s="50">
        <v>-12.28140301788747</v>
      </c>
      <c r="I22" s="50">
        <v>15.356573251310103</v>
      </c>
      <c r="J22" s="50"/>
    </row>
    <row r="23" spans="1:10" x14ac:dyDescent="0.25">
      <c r="A23" s="41" t="s">
        <v>178</v>
      </c>
      <c r="C23" s="41" t="s">
        <v>15</v>
      </c>
      <c r="D23" s="78" t="s">
        <v>170</v>
      </c>
      <c r="E23" s="77">
        <v>45695</v>
      </c>
      <c r="F23" s="50">
        <v>-1.0549570570421385</v>
      </c>
      <c r="G23" s="50">
        <v>1.2744286395223625</v>
      </c>
      <c r="H23" s="50">
        <v>3.9312343630012903</v>
      </c>
      <c r="I23" s="50">
        <v>4.0613976546858721</v>
      </c>
      <c r="J23" s="50"/>
    </row>
    <row r="24" spans="1:10" x14ac:dyDescent="0.25">
      <c r="A24" s="41" t="s">
        <v>179</v>
      </c>
      <c r="C24" s="41" t="s">
        <v>15</v>
      </c>
      <c r="D24" s="78" t="s">
        <v>170</v>
      </c>
      <c r="E24" s="77">
        <v>45751</v>
      </c>
      <c r="F24" s="44">
        <v>1.3594935317171153</v>
      </c>
      <c r="G24" s="44">
        <v>2.0015933406692721</v>
      </c>
      <c r="H24" s="44">
        <v>2.3026892609362637</v>
      </c>
      <c r="I24" s="44">
        <v>3.0655470337728197</v>
      </c>
      <c r="J24" s="44"/>
    </row>
    <row r="25" spans="1:10" x14ac:dyDescent="0.25">
      <c r="A25" s="41" t="s">
        <v>180</v>
      </c>
      <c r="C25" s="41" t="s">
        <v>15</v>
      </c>
      <c r="D25" s="78" t="s">
        <v>170</v>
      </c>
      <c r="E25" s="77">
        <v>45695</v>
      </c>
      <c r="F25" s="44">
        <v>-0.33540967896502627</v>
      </c>
      <c r="G25" s="44">
        <v>3.4855769230769384</v>
      </c>
      <c r="H25" s="44">
        <v>1.8350754936120817</v>
      </c>
      <c r="I25" s="44">
        <v>5.1551094890510907</v>
      </c>
      <c r="J25" s="44"/>
    </row>
    <row r="26" spans="1:10" x14ac:dyDescent="0.25">
      <c r="A26" s="41" t="s">
        <v>181</v>
      </c>
      <c r="C26" s="41" t="s">
        <v>15</v>
      </c>
      <c r="D26" s="78" t="s">
        <v>170</v>
      </c>
      <c r="E26" s="77">
        <v>45723</v>
      </c>
      <c r="F26" s="50">
        <v>-0.77360622480162622</v>
      </c>
      <c r="G26" s="50">
        <v>4.2300998324264594</v>
      </c>
      <c r="H26" s="50">
        <v>1.8417475185757315</v>
      </c>
      <c r="I26" s="50">
        <v>5.1559147649697712</v>
      </c>
      <c r="J26" s="50"/>
    </row>
    <row r="27" spans="1:10" x14ac:dyDescent="0.25">
      <c r="A27" s="41" t="s">
        <v>182</v>
      </c>
      <c r="C27" s="41" t="s">
        <v>123</v>
      </c>
      <c r="D27" s="78" t="s">
        <v>170</v>
      </c>
      <c r="E27" s="77">
        <v>45667</v>
      </c>
      <c r="F27" s="44">
        <v>67.987499999999997</v>
      </c>
      <c r="G27" s="44">
        <v>94.786666666666676</v>
      </c>
      <c r="H27" s="44">
        <v>77.635833333333309</v>
      </c>
      <c r="I27" s="44">
        <v>76.55</v>
      </c>
      <c r="J27" s="44"/>
    </row>
    <row r="28" spans="1:10" x14ac:dyDescent="0.25">
      <c r="A28" s="41" t="s">
        <v>228</v>
      </c>
      <c r="C28" s="41" t="s">
        <v>227</v>
      </c>
      <c r="D28" s="78" t="s">
        <v>170</v>
      </c>
      <c r="E28" s="77">
        <v>45666</v>
      </c>
      <c r="F28" s="44">
        <v>3.3620073760000002</v>
      </c>
      <c r="G28" s="44">
        <v>5.0895984319999998</v>
      </c>
      <c r="H28" s="44">
        <v>2.7254886250000001</v>
      </c>
      <c r="I28" s="44">
        <v>1.4564173490000001</v>
      </c>
      <c r="J28" s="44"/>
    </row>
    <row r="29" spans="1:10" x14ac:dyDescent="0.25">
      <c r="A29" s="41" t="s">
        <v>183</v>
      </c>
      <c r="D29" s="78" t="s">
        <v>170</v>
      </c>
      <c r="E29" s="77">
        <v>45667</v>
      </c>
      <c r="F29" s="45">
        <v>1321.6</v>
      </c>
      <c r="G29" s="45">
        <v>1347.8</v>
      </c>
      <c r="H29" s="45">
        <v>1422.8</v>
      </c>
      <c r="I29" s="45">
        <v>1491.9</v>
      </c>
      <c r="J29" s="45"/>
    </row>
    <row r="30" spans="1:10" x14ac:dyDescent="0.25">
      <c r="A30" s="41" t="s">
        <v>200</v>
      </c>
      <c r="C30" s="41" t="s">
        <v>15</v>
      </c>
      <c r="D30" s="78" t="s">
        <v>170</v>
      </c>
      <c r="E30" s="77">
        <v>45751</v>
      </c>
      <c r="F30" s="44">
        <v>5.9645257908515825</v>
      </c>
      <c r="G30" s="44">
        <v>4.1399435729772449</v>
      </c>
      <c r="H30" s="44">
        <v>1.6418324056568734</v>
      </c>
      <c r="I30" s="44">
        <v>1.5593035801247934</v>
      </c>
      <c r="J30" s="44"/>
    </row>
    <row r="31" spans="1:10" x14ac:dyDescent="0.25">
      <c r="A31" s="41" t="s">
        <v>201</v>
      </c>
      <c r="C31" s="41" t="s">
        <v>44</v>
      </c>
      <c r="D31" s="78" t="s">
        <v>170</v>
      </c>
      <c r="E31" s="77">
        <v>45666</v>
      </c>
      <c r="F31" s="44">
        <v>2.4499999999999997</v>
      </c>
      <c r="G31" s="44">
        <v>4.2</v>
      </c>
      <c r="H31" s="44">
        <v>6.950000000000002</v>
      </c>
      <c r="I31" s="44">
        <v>6.679166666666668</v>
      </c>
      <c r="J31" s="44"/>
    </row>
    <row r="32" spans="1:10" x14ac:dyDescent="0.25">
      <c r="A32" s="41" t="s">
        <v>128</v>
      </c>
      <c r="C32" s="41" t="s">
        <v>44</v>
      </c>
      <c r="D32" s="78" t="s">
        <v>170</v>
      </c>
      <c r="E32" s="77">
        <v>45666</v>
      </c>
      <c r="F32" s="51">
        <v>0.5</v>
      </c>
      <c r="G32" s="51">
        <v>2.25</v>
      </c>
      <c r="H32" s="51">
        <v>5</v>
      </c>
      <c r="I32" s="51">
        <v>4.729166666666667</v>
      </c>
      <c r="J32" s="51"/>
    </row>
    <row r="33" spans="1:10" x14ac:dyDescent="0.25">
      <c r="A33" s="41" t="s">
        <v>202</v>
      </c>
      <c r="C33" s="41" t="s">
        <v>130</v>
      </c>
      <c r="D33" s="78" t="s">
        <v>170</v>
      </c>
      <c r="E33" s="77">
        <v>45742</v>
      </c>
      <c r="F33" s="44">
        <v>91.533649999999994</v>
      </c>
      <c r="G33" s="44">
        <v>97.807407999999995</v>
      </c>
      <c r="H33" s="44">
        <v>101.979097</v>
      </c>
      <c r="I33" s="44">
        <v>103.824845</v>
      </c>
      <c r="J33" s="44"/>
    </row>
    <row r="34" spans="1:10" x14ac:dyDescent="0.25">
      <c r="A34" s="41" t="s">
        <v>203</v>
      </c>
      <c r="D34" s="78" t="s">
        <v>170</v>
      </c>
      <c r="E34" s="77">
        <v>45762</v>
      </c>
      <c r="F34" s="134">
        <v>36.772023240138594</v>
      </c>
      <c r="G34" s="134">
        <v>41.071140925375992</v>
      </c>
      <c r="H34" s="134">
        <v>41.960413233455633</v>
      </c>
      <c r="I34" s="134">
        <v>43.838814368736223</v>
      </c>
      <c r="J34" s="134"/>
    </row>
    <row r="35" spans="1:10" x14ac:dyDescent="0.25">
      <c r="A35" s="41" t="s">
        <v>204</v>
      </c>
      <c r="D35" s="78" t="s">
        <v>170</v>
      </c>
      <c r="E35" s="77">
        <v>43217</v>
      </c>
      <c r="F35" s="44" t="e">
        <v>#N/A</v>
      </c>
      <c r="G35" s="44" t="e">
        <v>#N/A</v>
      </c>
      <c r="H35" s="44" t="e">
        <v>#N/A</v>
      </c>
      <c r="I35" s="44" t="e">
        <v>#N/A</v>
      </c>
      <c r="J35" s="44"/>
    </row>
    <row r="36" spans="1:10" x14ac:dyDescent="0.25">
      <c r="A36" s="41" t="s">
        <v>205</v>
      </c>
      <c r="C36" s="41" t="s">
        <v>51</v>
      </c>
      <c r="D36" s="78" t="s">
        <v>170</v>
      </c>
      <c r="E36" s="77">
        <v>45673</v>
      </c>
      <c r="F36" s="45">
        <v>15017</v>
      </c>
      <c r="G36" s="45">
        <v>17306</v>
      </c>
      <c r="H36" s="45">
        <v>19579</v>
      </c>
      <c r="I36" s="45">
        <v>24369</v>
      </c>
      <c r="J36" s="45"/>
    </row>
    <row r="37" spans="1:10" x14ac:dyDescent="0.25">
      <c r="A37" s="41" t="s">
        <v>206</v>
      </c>
      <c r="C37" s="41" t="s">
        <v>136</v>
      </c>
      <c r="D37" s="78" t="s">
        <v>170</v>
      </c>
      <c r="E37" s="77">
        <v>45695</v>
      </c>
      <c r="F37" s="45">
        <v>2731</v>
      </c>
      <c r="G37" s="45">
        <v>2374</v>
      </c>
      <c r="H37" s="45">
        <v>2572</v>
      </c>
      <c r="I37" s="45">
        <v>2587</v>
      </c>
      <c r="J37" s="45"/>
    </row>
    <row r="38" spans="1:10" x14ac:dyDescent="0.25">
      <c r="A38" s="41" t="s">
        <v>232</v>
      </c>
      <c r="C38" s="41" t="s">
        <v>51</v>
      </c>
      <c r="D38" s="78" t="s">
        <v>170</v>
      </c>
      <c r="E38" s="77">
        <v>45751</v>
      </c>
      <c r="F38" s="45">
        <v>27684</v>
      </c>
      <c r="G38" s="45">
        <v>29659</v>
      </c>
      <c r="H38" s="45">
        <v>27407</v>
      </c>
      <c r="I38" s="45">
        <v>26976</v>
      </c>
      <c r="J38" s="45"/>
    </row>
    <row r="39" spans="1:10" x14ac:dyDescent="0.25">
      <c r="A39" s="41" t="s">
        <v>233</v>
      </c>
      <c r="C39" s="148">
        <v>0</v>
      </c>
      <c r="D39" s="78" t="s">
        <v>170</v>
      </c>
      <c r="E39" s="77">
        <v>45691</v>
      </c>
      <c r="F39" s="44">
        <v>489.97449999999998</v>
      </c>
      <c r="G39" s="44">
        <v>511.47158333333334</v>
      </c>
      <c r="H39" s="44">
        <v>536.57541666666668</v>
      </c>
      <c r="I39" s="44">
        <v>606.05241666666666</v>
      </c>
      <c r="J39" s="44"/>
    </row>
    <row r="40" spans="1:10" x14ac:dyDescent="0.25">
      <c r="A40" s="41" t="s">
        <v>234</v>
      </c>
      <c r="C40" s="41" t="s">
        <v>207</v>
      </c>
      <c r="D40" s="78" t="s">
        <v>170</v>
      </c>
      <c r="E40" s="77">
        <v>45695</v>
      </c>
      <c r="F40" s="50">
        <v>73.496694719515759</v>
      </c>
      <c r="G40" s="50">
        <v>76.273627362736278</v>
      </c>
      <c r="H40" s="50">
        <v>80.608823529411765</v>
      </c>
      <c r="I40" s="50">
        <v>72.329303273195194</v>
      </c>
      <c r="J40" s="50"/>
    </row>
    <row r="41" spans="1:10" x14ac:dyDescent="0.25">
      <c r="A41" s="41" t="s">
        <v>208</v>
      </c>
      <c r="C41" s="41" t="s">
        <v>130</v>
      </c>
      <c r="D41" s="78" t="s">
        <v>170</v>
      </c>
      <c r="E41" s="77">
        <v>45762</v>
      </c>
      <c r="F41" s="44">
        <v>88.929502555535578</v>
      </c>
      <c r="G41" s="44">
        <v>107.20479247926475</v>
      </c>
      <c r="H41" s="44">
        <v>400.61625460451711</v>
      </c>
      <c r="I41" s="44">
        <v>412.45296769883407</v>
      </c>
      <c r="J41" s="44"/>
    </row>
    <row r="42" spans="1:10" x14ac:dyDescent="0.25">
      <c r="A42" s="41" t="s">
        <v>209</v>
      </c>
      <c r="C42" s="41" t="s">
        <v>130</v>
      </c>
      <c r="D42" s="78" t="s">
        <v>170</v>
      </c>
      <c r="E42" s="77">
        <v>45762</v>
      </c>
      <c r="F42" s="44">
        <v>86.790747999999994</v>
      </c>
      <c r="G42" s="44">
        <v>108.54391600000002</v>
      </c>
      <c r="H42" s="44">
        <v>104.25468999999998</v>
      </c>
      <c r="I42" s="44">
        <v>102.33491000000001</v>
      </c>
      <c r="J42" s="44"/>
    </row>
    <row r="43" spans="1:10" x14ac:dyDescent="0.25">
      <c r="A43" s="41" t="s">
        <v>210</v>
      </c>
      <c r="D43" s="78" t="s">
        <v>170</v>
      </c>
      <c r="E43" s="77">
        <v>43469</v>
      </c>
      <c r="F43" s="45" t="e">
        <v>#N/A</v>
      </c>
      <c r="G43" s="45" t="e">
        <v>#N/A</v>
      </c>
      <c r="H43" s="45" t="e">
        <v>#N/A</v>
      </c>
      <c r="I43" s="45" t="e">
        <v>#N/A</v>
      </c>
      <c r="J43" s="45"/>
    </row>
    <row r="44" spans="1:10" x14ac:dyDescent="0.25">
      <c r="A44" s="41" t="s">
        <v>211</v>
      </c>
      <c r="D44" s="78" t="s">
        <v>170</v>
      </c>
      <c r="E44" s="77">
        <v>43469</v>
      </c>
      <c r="F44" s="45" t="e">
        <v>#N/A</v>
      </c>
      <c r="G44" s="45" t="e">
        <v>#N/A</v>
      </c>
      <c r="H44" s="45" t="e">
        <v>#N/A</v>
      </c>
      <c r="I44" s="45" t="e">
        <v>#N/A</v>
      </c>
      <c r="J44" s="45"/>
    </row>
    <row r="45" spans="1:10" x14ac:dyDescent="0.25">
      <c r="A45" s="41" t="s">
        <v>212</v>
      </c>
      <c r="C45" s="41" t="s">
        <v>136</v>
      </c>
      <c r="D45" s="78" t="s">
        <v>170</v>
      </c>
      <c r="E45" s="77">
        <v>45695</v>
      </c>
      <c r="F45" s="45">
        <v>88</v>
      </c>
      <c r="G45" s="45">
        <v>133</v>
      </c>
      <c r="H45" s="45">
        <v>142</v>
      </c>
      <c r="I45" s="45">
        <v>156</v>
      </c>
      <c r="J45" s="45"/>
    </row>
    <row r="46" spans="1:10" x14ac:dyDescent="0.25">
      <c r="A46" s="41" t="s">
        <v>213</v>
      </c>
      <c r="C46" s="41" t="s">
        <v>146</v>
      </c>
      <c r="D46" s="78" t="s">
        <v>170</v>
      </c>
      <c r="E46" s="77">
        <v>45751</v>
      </c>
      <c r="F46" s="134">
        <v>5616.0148313700001</v>
      </c>
      <c r="G46" s="134">
        <v>5695.5820251200003</v>
      </c>
      <c r="H46" s="134">
        <v>5932.1894329200004</v>
      </c>
      <c r="I46" s="134">
        <v>9291.2295727300007</v>
      </c>
      <c r="J46" s="44"/>
    </row>
    <row r="47" spans="1:10" x14ac:dyDescent="0.25">
      <c r="E47" s="77"/>
    </row>
    <row r="48" spans="1:10"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21" customFormat="1" ht="165" customHeight="1" x14ac:dyDescent="0.3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3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3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35">
      <c r="A19" s="46">
        <v>43191</v>
      </c>
      <c r="B19" s="81">
        <f>VLOOKUP($A19,dXdata!DATA,MATCH(B$3,dXdata!IDS,0) + 1,FALSE)</f>
        <v>2.3930384336475541</v>
      </c>
      <c r="C19" s="81"/>
    </row>
    <row r="20" spans="1:65" x14ac:dyDescent="0.35">
      <c r="A20" s="46">
        <v>43221</v>
      </c>
      <c r="B20" s="81">
        <f>VLOOKUP($A20,dXdata!DATA,MATCH(B$3,dXdata!IDS,0) + 1,FALSE)</f>
        <v>2.6124818577648812</v>
      </c>
      <c r="C20" s="81"/>
    </row>
    <row r="21" spans="1:65" x14ac:dyDescent="0.35">
      <c r="A21" s="46">
        <v>43252</v>
      </c>
      <c r="B21" s="81">
        <f>VLOOKUP($A21,dXdata!DATA,MATCH(B$3,dXdata!IDS,0) + 1,FALSE)</f>
        <v>2.6181818181818084</v>
      </c>
      <c r="C21" s="81"/>
    </row>
    <row r="22" spans="1:65" x14ac:dyDescent="0.35">
      <c r="A22" s="46">
        <v>43282</v>
      </c>
      <c r="B22" s="81">
        <f>VLOOKUP($A22,dXdata!DATA,MATCH(B$3,dXdata!IDS,0) + 1,FALSE)</f>
        <v>3.3405954974582652</v>
      </c>
      <c r="C22" s="81"/>
    </row>
    <row r="23" spans="1:65" x14ac:dyDescent="0.35">
      <c r="A23" s="46">
        <v>43313</v>
      </c>
      <c r="B23" s="81">
        <f>VLOOKUP($A23,dXdata!DATA,MATCH(B$3,dXdata!IDS,0) + 1,FALSE)</f>
        <v>2.9710144927536097</v>
      </c>
      <c r="C23" s="81"/>
    </row>
    <row r="24" spans="1:65" x14ac:dyDescent="0.35">
      <c r="A24" s="46">
        <v>43344</v>
      </c>
      <c r="B24" s="81">
        <f>VLOOKUP($A24,dXdata!DATA,MATCH(B$3,dXdata!IDS,0) + 1,FALSE)</f>
        <v>2.7616279069767602</v>
      </c>
      <c r="C24" s="81"/>
    </row>
    <row r="25" spans="1:65" x14ac:dyDescent="0.35">
      <c r="A25" s="46">
        <v>43374</v>
      </c>
      <c r="B25" s="81">
        <f>VLOOKUP($A25,dXdata!DATA,MATCH(B$3,dXdata!IDS,0) + 1,FALSE)</f>
        <v>2.532561505065134</v>
      </c>
      <c r="C25" s="81"/>
    </row>
    <row r="26" spans="1:65" x14ac:dyDescent="0.35">
      <c r="A26" s="46">
        <v>43405</v>
      </c>
      <c r="B26" s="81">
        <f>VLOOKUP($A26,dXdata!DATA,MATCH(B$3,dXdata!IDS,0) + 1,FALSE)</f>
        <v>1.4398848092152639</v>
      </c>
      <c r="C26" s="81"/>
    </row>
    <row r="27" spans="1:65" x14ac:dyDescent="0.35">
      <c r="A27" s="46">
        <v>43435</v>
      </c>
      <c r="B27" s="81">
        <f>VLOOKUP($A27,dXdata!DATA,MATCH(B$3,dXdata!IDS,0) + 1,FALSE)</f>
        <v>1.9565217391304346</v>
      </c>
      <c r="C27" s="81"/>
    </row>
    <row r="28" spans="1:65" x14ac:dyDescent="0.3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4"/>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261</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45762</v>
      </c>
      <c r="C15" s="40">
        <v>45762</v>
      </c>
      <c r="D15" s="40">
        <v>45751</v>
      </c>
      <c r="E15" s="40">
        <v>45751</v>
      </c>
      <c r="F15" s="40">
        <v>45751</v>
      </c>
      <c r="G15" s="40">
        <v>45751</v>
      </c>
      <c r="H15" s="40">
        <v>45751</v>
      </c>
      <c r="I15" s="40">
        <v>45751</v>
      </c>
      <c r="J15" s="40">
        <v>45751</v>
      </c>
      <c r="K15" s="40">
        <v>45751</v>
      </c>
      <c r="L15" s="40">
        <v>45751</v>
      </c>
      <c r="M15" s="40">
        <v>45751</v>
      </c>
      <c r="N15" s="40">
        <v>45751</v>
      </c>
      <c r="O15" s="40">
        <v>45751</v>
      </c>
      <c r="P15" s="40">
        <v>45751</v>
      </c>
      <c r="Q15" s="40">
        <v>45751</v>
      </c>
      <c r="R15" s="40">
        <v>45751</v>
      </c>
      <c r="S15" s="40">
        <v>45751</v>
      </c>
      <c r="T15" s="40">
        <v>45751</v>
      </c>
      <c r="U15" s="40">
        <v>45742</v>
      </c>
      <c r="V15" s="40">
        <v>45742</v>
      </c>
      <c r="W15" s="40">
        <v>43188</v>
      </c>
      <c r="X15" s="40">
        <v>45762</v>
      </c>
      <c r="Y15" s="40">
        <v>45751</v>
      </c>
      <c r="Z15" s="40">
        <v>45751</v>
      </c>
      <c r="AA15" s="40">
        <v>45751</v>
      </c>
      <c r="AB15" s="40">
        <v>45751</v>
      </c>
      <c r="AC15" s="40">
        <v>45762</v>
      </c>
      <c r="AD15" s="40">
        <v>45762</v>
      </c>
      <c r="AE15" s="40">
        <v>43714</v>
      </c>
      <c r="AF15" s="40">
        <v>43714</v>
      </c>
      <c r="AG15" s="40">
        <v>45751</v>
      </c>
      <c r="AH15" s="40">
        <v>45751</v>
      </c>
    </row>
    <row r="16" spans="1:34" x14ac:dyDescent="0.25">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5">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5">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5">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5">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5">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5">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5">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5">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5">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5">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5">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5">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5">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5">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5">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5">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5">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5">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5">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5">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5">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5">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5">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5">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5">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5">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5">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375.56617410000001</v>
      </c>
    </row>
    <row r="44" spans="1:34" x14ac:dyDescent="0.25">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331.35444831000007</v>
      </c>
    </row>
    <row r="45" spans="1:34" x14ac:dyDescent="0.25">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5">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5">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5">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400.23651923</v>
      </c>
    </row>
    <row r="49" spans="1:34" x14ac:dyDescent="0.25">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464.32043584999991</v>
      </c>
    </row>
    <row r="50" spans="1:34" x14ac:dyDescent="0.25">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5">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5">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5">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5">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5">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5">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5">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272.46190275000004</v>
      </c>
    </row>
    <row r="58" spans="1:34" x14ac:dyDescent="0.25">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324.77808428000003</v>
      </c>
    </row>
    <row r="59" spans="1:34" x14ac:dyDescent="0.25">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331.80823046</v>
      </c>
    </row>
    <row r="60" spans="1:34" x14ac:dyDescent="0.25">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320.87697008999999</v>
      </c>
    </row>
    <row r="61" spans="1:34" x14ac:dyDescent="0.25">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325.50227742999994</v>
      </c>
    </row>
    <row r="62" spans="1:34" x14ac:dyDescent="0.25">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5">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272.52014210999999</v>
      </c>
    </row>
    <row r="64" spans="1:34" x14ac:dyDescent="0.25">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294.71935179000002</v>
      </c>
    </row>
    <row r="65" spans="1:34" x14ac:dyDescent="0.25">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5">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423.97033493000004</v>
      </c>
    </row>
    <row r="67" spans="1:34" x14ac:dyDescent="0.25">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407.74462661999996</v>
      </c>
    </row>
    <row r="68" spans="1:34" x14ac:dyDescent="0.25">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5">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1062.37247426</v>
      </c>
    </row>
    <row r="70" spans="1:34" x14ac:dyDescent="0.25">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435.72642602999997</v>
      </c>
    </row>
    <row r="71" spans="1:34" x14ac:dyDescent="0.25">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346.52763476999996</v>
      </c>
    </row>
    <row r="72" spans="1:34" x14ac:dyDescent="0.25">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5">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383.01055788000002</v>
      </c>
    </row>
    <row r="74" spans="1:34" x14ac:dyDescent="0.25">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397.02877302999991</v>
      </c>
    </row>
    <row r="75" spans="1:34" x14ac:dyDescent="0.25">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383.24211934999994</v>
      </c>
    </row>
    <row r="76" spans="1:34" x14ac:dyDescent="0.25">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369.71443025999997</v>
      </c>
    </row>
    <row r="77" spans="1:34" x14ac:dyDescent="0.25">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5">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600.40585954999995</v>
      </c>
    </row>
    <row r="79" spans="1:34" x14ac:dyDescent="0.25">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490.94656415999992</v>
      </c>
    </row>
    <row r="80" spans="1:34" x14ac:dyDescent="0.25">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484.51406815000007</v>
      </c>
    </row>
    <row r="81" spans="1:34" x14ac:dyDescent="0.25">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640.89396117000001</v>
      </c>
    </row>
    <row r="82" spans="1:34" x14ac:dyDescent="0.25">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427.76526266999991</v>
      </c>
    </row>
    <row r="83" spans="1:34" x14ac:dyDescent="0.25">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627.53698587000008</v>
      </c>
    </row>
    <row r="84" spans="1:34" x14ac:dyDescent="0.25">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5">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414.94246176999985</v>
      </c>
    </row>
    <row r="86" spans="1:34" x14ac:dyDescent="0.25">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379.20580002000008</v>
      </c>
    </row>
    <row r="87" spans="1:34" x14ac:dyDescent="0.25">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5">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324.24540463</v>
      </c>
    </row>
    <row r="89" spans="1:34" x14ac:dyDescent="0.25">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398.79659258000004</v>
      </c>
    </row>
    <row r="90" spans="1:34" x14ac:dyDescent="0.25">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482.46088779000002</v>
      </c>
    </row>
    <row r="91" spans="1:34" x14ac:dyDescent="0.25">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5">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589.68330377000007</v>
      </c>
    </row>
    <row r="93" spans="1:34" x14ac:dyDescent="0.25">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5">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455.2217527900001</v>
      </c>
    </row>
    <row r="95" spans="1:34" x14ac:dyDescent="0.25">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772.96125365</v>
      </c>
    </row>
    <row r="96" spans="1:34" x14ac:dyDescent="0.25">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523.46905759000015</v>
      </c>
    </row>
    <row r="97" spans="1:34" x14ac:dyDescent="0.25">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423.44366889000003</v>
      </c>
    </row>
    <row r="98" spans="1:34" x14ac:dyDescent="0.25">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517.99632245000009</v>
      </c>
    </row>
    <row r="99" spans="1:34" x14ac:dyDescent="0.25">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442.79686977999995</v>
      </c>
    </row>
    <row r="100" spans="1:34" x14ac:dyDescent="0.25">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1.0197432458739719</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457.12527298999998</v>
      </c>
    </row>
    <row r="101" spans="1:34" x14ac:dyDescent="0.25">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1.221049204829705</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659.80003545</v>
      </c>
    </row>
    <row r="102" spans="1:34" x14ac:dyDescent="0.25">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0.95714161445119572</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5">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1.3777793328165755</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1248.37729919</v>
      </c>
    </row>
    <row r="104" spans="1:34" x14ac:dyDescent="0.25">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1.3711031704379817</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506.37491257000011</v>
      </c>
    </row>
    <row r="105" spans="1:34" x14ac:dyDescent="0.25">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1.5552003906514678</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667.3090638000001</v>
      </c>
    </row>
    <row r="106" spans="1:34" x14ac:dyDescent="0.25">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1.6472120014877634</v>
      </c>
      <c r="S106" s="50">
        <v>6.7</v>
      </c>
      <c r="T106" s="50">
        <v>4.75</v>
      </c>
      <c r="U106" s="44">
        <v>8.6858520000000006</v>
      </c>
      <c r="V106" s="50">
        <v>3.7360712393780853</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34">
        <v>618.27728707000006</v>
      </c>
    </row>
    <row r="107" spans="1:34" x14ac:dyDescent="0.25">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1.6591047090270816</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756.33475039999996</v>
      </c>
    </row>
    <row r="108" spans="1:34" x14ac:dyDescent="0.25">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1.9616799978123822</v>
      </c>
      <c r="S108" s="50">
        <v>6.45</v>
      </c>
      <c r="T108" s="50">
        <v>4.5</v>
      </c>
      <c r="U108" s="44">
        <v>8.8132269999999995</v>
      </c>
      <c r="V108" s="50">
        <v>3.7750785749251454</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826.79911537999988</v>
      </c>
    </row>
    <row r="109" spans="1:34" x14ac:dyDescent="0.25">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1539.9044939096759</v>
      </c>
      <c r="R109" s="44">
        <v>2.1075887425217266</v>
      </c>
      <c r="S109" s="50">
        <v>5.95</v>
      </c>
      <c r="T109" s="50">
        <v>4</v>
      </c>
      <c r="U109" s="44">
        <v>8.8708240000000007</v>
      </c>
      <c r="V109" s="50">
        <v>3.7960891386709363</v>
      </c>
      <c r="W109" s="51" t="e">
        <v>#N/A</v>
      </c>
      <c r="X109" s="45">
        <v>2690</v>
      </c>
      <c r="Y109" s="45">
        <v>191</v>
      </c>
      <c r="Z109" s="51">
        <v>2167</v>
      </c>
      <c r="AA109" s="51">
        <v>620811</v>
      </c>
      <c r="AB109" s="51">
        <v>0.66390931372549022</v>
      </c>
      <c r="AC109" s="44">
        <v>33.492790308237787</v>
      </c>
      <c r="AD109" s="44">
        <v>8.7795000000000005</v>
      </c>
      <c r="AE109" s="45" t="e">
        <v>#N/A</v>
      </c>
      <c r="AF109" s="45" t="e">
        <v>#N/A</v>
      </c>
      <c r="AG109" s="45">
        <v>15</v>
      </c>
      <c r="AH109" s="134">
        <v>682.97582007999995</v>
      </c>
    </row>
    <row r="110" spans="1:34" x14ac:dyDescent="0.25">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1546.606046198013</v>
      </c>
      <c r="R110" s="44">
        <v>1.6807323414310904</v>
      </c>
      <c r="S110" s="50">
        <v>5.95</v>
      </c>
      <c r="T110" s="50">
        <v>4</v>
      </c>
      <c r="U110" s="44">
        <v>8.8372949999999992</v>
      </c>
      <c r="V110" s="50">
        <v>3.7422634092287907</v>
      </c>
      <c r="W110" s="51" t="e">
        <v>#N/A</v>
      </c>
      <c r="X110" s="45">
        <v>2548</v>
      </c>
      <c r="Y110" s="45">
        <v>216</v>
      </c>
      <c r="Z110" s="51">
        <v>1793</v>
      </c>
      <c r="AA110" s="51">
        <v>615668</v>
      </c>
      <c r="AB110" s="51">
        <v>0.7705199828104855</v>
      </c>
      <c r="AC110" s="44">
        <v>30.985136491185841</v>
      </c>
      <c r="AD110" s="44">
        <v>8.5947119999999995</v>
      </c>
      <c r="AE110" s="45" t="e">
        <v>#N/A</v>
      </c>
      <c r="AF110" s="45" t="e">
        <v>#N/A</v>
      </c>
      <c r="AG110" s="45">
        <v>18</v>
      </c>
      <c r="AH110" s="134">
        <v>1221.0476699999999</v>
      </c>
    </row>
    <row r="111" spans="1:34" x14ac:dyDescent="0.25">
      <c r="A111" s="43">
        <v>45627</v>
      </c>
      <c r="B111" s="50">
        <v>2.3724792408066353</v>
      </c>
      <c r="C111" s="44">
        <v>1.831964624131377</v>
      </c>
      <c r="D111" s="44">
        <v>7.4</v>
      </c>
      <c r="E111" s="44">
        <v>6.2</v>
      </c>
      <c r="F111" s="45">
        <v>1025.8</v>
      </c>
      <c r="G111" s="45">
        <v>54380</v>
      </c>
      <c r="H111" s="44">
        <v>1.190919240788979</v>
      </c>
      <c r="I111" s="45">
        <v>16920</v>
      </c>
      <c r="J111" s="44">
        <v>0.77427039904705008</v>
      </c>
      <c r="K111" s="50">
        <v>2.1824286513710156</v>
      </c>
      <c r="L111" s="44">
        <v>5.190930677410388</v>
      </c>
      <c r="M111" s="44">
        <v>4.6070460704607186</v>
      </c>
      <c r="N111" s="44">
        <v>4.4200491116568097</v>
      </c>
      <c r="O111" s="50">
        <v>70.12</v>
      </c>
      <c r="P111" s="51">
        <v>1.9154</v>
      </c>
      <c r="Q111" s="44">
        <v>1553.6605775036305</v>
      </c>
      <c r="R111" s="44">
        <v>2.1469213274367238</v>
      </c>
      <c r="S111" s="50">
        <v>5.45</v>
      </c>
      <c r="T111" s="50">
        <v>3.5</v>
      </c>
      <c r="U111" s="44">
        <v>9.0482659999999999</v>
      </c>
      <c r="V111" s="50">
        <v>3.853846634151886</v>
      </c>
      <c r="W111" s="51" t="e">
        <v>#N/A</v>
      </c>
      <c r="X111" s="45">
        <v>1717</v>
      </c>
      <c r="Y111" s="45">
        <v>179</v>
      </c>
      <c r="Z111" s="51">
        <v>1318</v>
      </c>
      <c r="AA111" s="51">
        <v>605062</v>
      </c>
      <c r="AB111" s="51">
        <v>1.0646203554119547</v>
      </c>
      <c r="AC111" s="44">
        <v>32.744627320219735</v>
      </c>
      <c r="AD111" s="44">
        <v>8.7367729999999995</v>
      </c>
      <c r="AE111" s="45" t="e">
        <v>#N/A</v>
      </c>
      <c r="AF111" s="45" t="e">
        <v>#N/A</v>
      </c>
      <c r="AG111" s="45">
        <v>8</v>
      </c>
      <c r="AH111" s="134">
        <v>836.96426243999997</v>
      </c>
    </row>
    <row r="112" spans="1:34" x14ac:dyDescent="0.25">
      <c r="A112" s="43">
        <v>45658</v>
      </c>
      <c r="B112" s="50">
        <v>2.6674570243034879</v>
      </c>
      <c r="C112" s="44">
        <v>1.8951358180669509</v>
      </c>
      <c r="D112" s="44">
        <v>7.4</v>
      </c>
      <c r="E112" s="44">
        <v>6.6</v>
      </c>
      <c r="F112" s="45">
        <v>1031.3</v>
      </c>
      <c r="G112" s="45">
        <v>53810</v>
      </c>
      <c r="H112" s="44">
        <v>-2.5710664493934443</v>
      </c>
      <c r="I112" s="45">
        <v>16940</v>
      </c>
      <c r="J112" s="44">
        <v>-2.3631123919308328</v>
      </c>
      <c r="K112" s="50">
        <v>3.2357906584130625</v>
      </c>
      <c r="L112" s="44">
        <v>5.8857976988687</v>
      </c>
      <c r="M112" s="44">
        <v>4.3360433604336057</v>
      </c>
      <c r="N112" s="44">
        <v>4.2599434905455258</v>
      </c>
      <c r="O112" s="50">
        <v>75.739999999999995</v>
      </c>
      <c r="P112" s="51">
        <v>1.9305000000000001</v>
      </c>
      <c r="Q112" s="44">
        <v>1558.4691522575879</v>
      </c>
      <c r="R112" s="44">
        <v>2.2297194516524677</v>
      </c>
      <c r="S112" s="50">
        <v>5.45</v>
      </c>
      <c r="T112" s="50">
        <v>3.5</v>
      </c>
      <c r="U112" s="44">
        <v>9.1062220000000007</v>
      </c>
      <c r="V112" s="50">
        <v>3.8709003128223776</v>
      </c>
      <c r="W112" s="51" t="e">
        <v>#N/A</v>
      </c>
      <c r="X112" s="45">
        <v>1629</v>
      </c>
      <c r="Y112" s="45">
        <v>186</v>
      </c>
      <c r="Z112" s="51">
        <v>1449</v>
      </c>
      <c r="AA112" s="51">
        <v>605026</v>
      </c>
      <c r="AB112" s="51">
        <v>0.50034530386740328</v>
      </c>
      <c r="AC112" s="44">
        <v>34.524128038229222</v>
      </c>
      <c r="AD112" s="44">
        <v>8.8942709999999998</v>
      </c>
      <c r="AE112" s="45" t="e">
        <v>#N/A</v>
      </c>
      <c r="AF112" s="45" t="e">
        <v>#N/A</v>
      </c>
      <c r="AG112" s="45">
        <v>22</v>
      </c>
      <c r="AH112" s="134">
        <v>395.76982801999998</v>
      </c>
    </row>
    <row r="113" spans="1:34" x14ac:dyDescent="0.25">
      <c r="A113" s="43">
        <v>45689</v>
      </c>
      <c r="B113" s="50">
        <v>2.8268551236749095</v>
      </c>
      <c r="C113" s="44">
        <v>2.6448362720402852</v>
      </c>
      <c r="D113" s="44">
        <v>7.2</v>
      </c>
      <c r="E113" s="44">
        <v>6.6</v>
      </c>
      <c r="F113" s="45">
        <v>1036.8</v>
      </c>
      <c r="G113" s="45" t="e">
        <v>#N/A</v>
      </c>
      <c r="H113" s="44" t="e">
        <v>#N/A</v>
      </c>
      <c r="I113" s="45" t="e">
        <v>#N/A</v>
      </c>
      <c r="J113" s="44" t="e">
        <v>#N/A</v>
      </c>
      <c r="K113" s="50">
        <v>2.6111111111110974</v>
      </c>
      <c r="L113" s="44" t="e">
        <v>#N/A</v>
      </c>
      <c r="M113" s="44">
        <v>4.0431266846361114</v>
      </c>
      <c r="N113" s="44">
        <v>3.67098689450438</v>
      </c>
      <c r="O113" s="50">
        <v>71.53</v>
      </c>
      <c r="P113" s="51">
        <v>2.0714999999999999</v>
      </c>
      <c r="Q113" s="44">
        <v>1563.0866313404126</v>
      </c>
      <c r="R113" s="44" t="e">
        <v>#N/A</v>
      </c>
      <c r="S113" s="50">
        <v>5.2</v>
      </c>
      <c r="T113" s="50">
        <v>3.25</v>
      </c>
      <c r="U113" s="44" t="e">
        <v>#N/A</v>
      </c>
      <c r="V113" s="50" t="e">
        <v>#N/A</v>
      </c>
      <c r="W113" s="51" t="e">
        <v>#N/A</v>
      </c>
      <c r="X113" s="45">
        <v>2407</v>
      </c>
      <c r="Y113" s="45">
        <v>181</v>
      </c>
      <c r="Z113" s="51">
        <v>1720</v>
      </c>
      <c r="AA113" s="51">
        <v>612838</v>
      </c>
      <c r="AB113" s="51">
        <v>0.607773851590106</v>
      </c>
      <c r="AC113" s="44">
        <v>31.945154052599058</v>
      </c>
      <c r="AD113" s="44">
        <v>8.6313230000000001</v>
      </c>
      <c r="AE113" s="45" t="e">
        <v>#N/A</v>
      </c>
      <c r="AF113" s="45" t="e">
        <v>#N/A</v>
      </c>
      <c r="AG113" s="45">
        <v>32</v>
      </c>
      <c r="AH113" s="134">
        <v>641.2512951299999</v>
      </c>
    </row>
    <row r="114" spans="1:34" x14ac:dyDescent="0.25">
      <c r="A114" s="43">
        <v>45717</v>
      </c>
      <c r="B114" s="50">
        <v>3.0000000000000027</v>
      </c>
      <c r="C114" s="44">
        <v>2.3153942428034924</v>
      </c>
      <c r="D114" s="44">
        <v>7.7</v>
      </c>
      <c r="E114" s="44">
        <v>6.9</v>
      </c>
      <c r="F114" s="45">
        <v>1023</v>
      </c>
      <c r="G114" s="45" t="e">
        <v>#N/A</v>
      </c>
      <c r="H114" s="44" t="e">
        <v>#N/A</v>
      </c>
      <c r="I114" s="45" t="e">
        <v>#N/A</v>
      </c>
      <c r="J114" s="44" t="e">
        <v>#N/A</v>
      </c>
      <c r="K114" s="50">
        <v>2.433628318584069</v>
      </c>
      <c r="L114" s="44" t="e">
        <v>#N/A</v>
      </c>
      <c r="M114" s="44">
        <v>3.7135278514588865</v>
      </c>
      <c r="N114" s="44">
        <v>3.768178236263342</v>
      </c>
      <c r="O114" s="50">
        <v>68.239999999999995</v>
      </c>
      <c r="P114" s="51">
        <v>1.9519</v>
      </c>
      <c r="Q114" s="44">
        <v>1569.2158499290892</v>
      </c>
      <c r="R114" s="44" t="e">
        <v>#N/A</v>
      </c>
      <c r="S114" s="50">
        <v>4.95</v>
      </c>
      <c r="T114" s="50">
        <v>3</v>
      </c>
      <c r="U114" s="44" t="e">
        <v>#N/A</v>
      </c>
      <c r="V114" s="50" t="e">
        <v>#N/A</v>
      </c>
      <c r="W114" s="51" t="e">
        <v>#N/A</v>
      </c>
      <c r="X114" s="45">
        <v>2235</v>
      </c>
      <c r="Y114" s="45" t="e">
        <v>#N/A</v>
      </c>
      <c r="Z114" s="51">
        <v>2159</v>
      </c>
      <c r="AA114" s="51">
        <v>639458</v>
      </c>
      <c r="AB114" s="51">
        <v>0.53719830803682511</v>
      </c>
      <c r="AC114" s="44" t="e">
        <v>#N/A</v>
      </c>
      <c r="AD114" s="44" t="e">
        <v>#N/A</v>
      </c>
      <c r="AE114" s="45" t="e">
        <v>#N/A</v>
      </c>
      <c r="AF114" s="45" t="e">
        <v>#N/A</v>
      </c>
      <c r="AG114" s="45" t="e">
        <v>#N/A</v>
      </c>
      <c r="AH114" s="134">
        <v>682.51633162999997</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2025-04-15T15:36:06Z</dcterms:modified>
</cp:coreProperties>
</file>